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enviroprojekts.sharepoint.com/sites/Enviroprojekts2/Shared Documents/General/Limbaži/IVN redakcija pēc SA/Pielikumi/"/>
    </mc:Choice>
  </mc:AlternateContent>
  <xr:revisionPtr revIDLastSave="1169" documentId="8_{415D020A-8441-4C16-8EC1-5EC70023E331}" xr6:coauthVersionLast="47" xr6:coauthVersionMax="47" xr10:uidLastSave="{0E352C95-9952-4644-88B1-F97A81947F45}"/>
  <bookViews>
    <workbookView xWindow="-103" yWindow="-103" windowWidth="36112" windowHeight="19683" tabRatio="793" activeTab="11" xr2:uid="{00000000-000D-0000-FFFF-FFFF00000000}"/>
  </bookViews>
  <sheets>
    <sheet name="Apkopojums par pasākumiem" sheetId="1" r:id="rId1"/>
    <sheet name="Z1" sheetId="12" r:id="rId2"/>
    <sheet name="Z2" sheetId="24" r:id="rId3"/>
    <sheet name="Z3" sheetId="25" r:id="rId4"/>
    <sheet name="Z4" sheetId="26" r:id="rId5"/>
    <sheet name="Z5" sheetId="27" r:id="rId6"/>
    <sheet name="Z6" sheetId="28" r:id="rId7"/>
    <sheet name="Z9" sheetId="29" r:id="rId8"/>
    <sheet name="Z10" sheetId="30" r:id="rId9"/>
    <sheet name="Z12" sheetId="31" r:id="rId10"/>
    <sheet name="Z13" sheetId="32" r:id="rId11"/>
    <sheet name="Z16" sheetId="33" r:id="rId12"/>
    <sheet name="Z17" sheetId="34" r:id="rId13"/>
    <sheet name="Kopsavilkums" sheetId="36" r:id="rId14"/>
  </sheets>
  <definedNames>
    <definedName name="_xlnm.Print_Area" localSheetId="0">'Apkopojums par pasākumiem'!$A$1:$AX$15</definedName>
    <definedName name="_xlnm.Print_Area" localSheetId="13">Kopsavilkums!$A$1:$F$53</definedName>
    <definedName name="_xlnm.Print_Area" localSheetId="1">'Z1'!$A$1:$B$60</definedName>
    <definedName name="_xlnm.Print_Area" localSheetId="8">'Z10'!$A$1:$B$60</definedName>
    <definedName name="_xlnm.Print_Area" localSheetId="9">'Z12'!$A$1:$B$60</definedName>
    <definedName name="_xlnm.Print_Area" localSheetId="10">'Z13'!$A$1:$B$60</definedName>
    <definedName name="_xlnm.Print_Area" localSheetId="11">'Z16'!$A$1:$B$60</definedName>
    <definedName name="_xlnm.Print_Area" localSheetId="12">'Z17'!$A$1:$B$60</definedName>
    <definedName name="_xlnm.Print_Area" localSheetId="2">'Z2'!$A$1:$B$60</definedName>
    <definedName name="_xlnm.Print_Area" localSheetId="3">'Z3'!$A$1:$B$60</definedName>
    <definedName name="_xlnm.Print_Area" localSheetId="4">'Z4'!$A$1:$B$60</definedName>
    <definedName name="_xlnm.Print_Area" localSheetId="5">'Z5'!$A$1:$B$60</definedName>
    <definedName name="_xlnm.Print_Area" localSheetId="6">'Z6'!$A$1:$B$60</definedName>
    <definedName name="_xlnm.Print_Area" localSheetId="7">'Z9'!$A$1:$B$60</definedName>
    <definedName name="_xlnm.Print_Titles" localSheetId="13">Kopsavilkums!$1:$1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0" i="34" l="1" a="1"/>
  <c r="B60" i="34" s="1"/>
  <c r="A60" i="34"/>
  <c r="B59" i="34" a="1"/>
  <c r="B59" i="34" s="1"/>
  <c r="A59" i="34"/>
  <c r="B58" i="34" a="1"/>
  <c r="B58" i="34" s="1"/>
  <c r="A58" i="34"/>
  <c r="B57" i="34" a="1"/>
  <c r="B57" i="34" s="1"/>
  <c r="A57" i="34"/>
  <c r="B56" i="34" a="1"/>
  <c r="B56" i="34" s="1"/>
  <c r="A56" i="34"/>
  <c r="B55" i="34" a="1"/>
  <c r="B55" i="34" s="1"/>
  <c r="A55" i="34"/>
  <c r="B54" i="34" a="1"/>
  <c r="B54" i="34" s="1"/>
  <c r="A54" i="34"/>
  <c r="B53" i="34" a="1"/>
  <c r="B53" i="34" s="1"/>
  <c r="A53" i="34"/>
  <c r="B52" i="34" a="1"/>
  <c r="B52" i="34" s="1"/>
  <c r="A52" i="34"/>
  <c r="B51" i="34" a="1"/>
  <c r="B51" i="34" s="1"/>
  <c r="A51" i="34"/>
  <c r="B50" i="34" a="1"/>
  <c r="B50" i="34" s="1"/>
  <c r="A50" i="34"/>
  <c r="B49" i="34" a="1"/>
  <c r="B49" i="34" s="1"/>
  <c r="A49" i="34"/>
  <c r="B48" i="34" a="1"/>
  <c r="B48" i="34" s="1"/>
  <c r="A48" i="34"/>
  <c r="B47" i="34" a="1"/>
  <c r="B47" i="34" s="1"/>
  <c r="A47" i="34"/>
  <c r="B46" i="34" a="1"/>
  <c r="B46" i="34" s="1"/>
  <c r="A46" i="34"/>
  <c r="A45" i="34"/>
  <c r="A43" i="34"/>
  <c r="A41" i="34" a="1"/>
  <c r="A41" i="34" s="1"/>
  <c r="B40" i="34" a="1"/>
  <c r="B40" i="34" s="1"/>
  <c r="A40" i="34"/>
  <c r="B39" i="34" a="1"/>
  <c r="B39" i="34" s="1"/>
  <c r="A39" i="34"/>
  <c r="B38" i="34" a="1"/>
  <c r="B38" i="34" s="1"/>
  <c r="A38" i="34"/>
  <c r="B37" i="34" a="1"/>
  <c r="B37" i="34" s="1"/>
  <c r="A37" i="34"/>
  <c r="B36" i="34" a="1"/>
  <c r="B36" i="34" s="1"/>
  <c r="A36" i="34"/>
  <c r="B35" i="34" a="1"/>
  <c r="B35" i="34" s="1"/>
  <c r="A35" i="34"/>
  <c r="B34" i="34" a="1"/>
  <c r="B34" i="34" s="1"/>
  <c r="A34" i="34"/>
  <c r="B33" i="34" a="1"/>
  <c r="B33" i="34" s="1"/>
  <c r="A33" i="34"/>
  <c r="B32" i="34" a="1"/>
  <c r="B32" i="34" s="1"/>
  <c r="A32" i="34"/>
  <c r="B31" i="34" a="1"/>
  <c r="B31" i="34" s="1"/>
  <c r="A31" i="34"/>
  <c r="B30" i="34" a="1"/>
  <c r="B30" i="34" s="1"/>
  <c r="A30" i="34"/>
  <c r="B29" i="34" a="1"/>
  <c r="B29" i="34" s="1"/>
  <c r="A29" i="34"/>
  <c r="B28" i="34" a="1"/>
  <c r="B28" i="34" s="1"/>
  <c r="A28" i="34"/>
  <c r="B27" i="34" a="1"/>
  <c r="B27" i="34" s="1"/>
  <c r="A27" i="34"/>
  <c r="B26" i="34" a="1"/>
  <c r="B26" i="34" s="1"/>
  <c r="A26" i="34"/>
  <c r="B25" i="34" a="1"/>
  <c r="B25" i="34" s="1"/>
  <c r="A25" i="34"/>
  <c r="A24" i="34"/>
  <c r="B22" i="34" a="1"/>
  <c r="B22" i="34" s="1"/>
  <c r="A22" i="34"/>
  <c r="B21" i="34" a="1"/>
  <c r="B21" i="34" s="1"/>
  <c r="A21" i="34"/>
  <c r="B20" i="34" a="1"/>
  <c r="B20" i="34" s="1"/>
  <c r="A20" i="34"/>
  <c r="B19" i="34" a="1"/>
  <c r="B19" i="34" s="1"/>
  <c r="A19" i="34"/>
  <c r="B18" i="34" a="1"/>
  <c r="B18" i="34" s="1"/>
  <c r="A18" i="34"/>
  <c r="B17" i="34" a="1"/>
  <c r="B17" i="34" s="1"/>
  <c r="A17" i="34"/>
  <c r="B16" i="34" a="1"/>
  <c r="B16" i="34" s="1"/>
  <c r="A16" i="34"/>
  <c r="B15" i="34" a="1"/>
  <c r="B15" i="34" s="1"/>
  <c r="A15" i="34"/>
  <c r="B14" i="34" a="1"/>
  <c r="B14" i="34" s="1"/>
  <c r="A14" i="34"/>
  <c r="B13" i="34" a="1"/>
  <c r="B13" i="34" s="1"/>
  <c r="A13" i="34"/>
  <c r="B12" i="34" a="1"/>
  <c r="B12" i="34" s="1"/>
  <c r="A12" i="34"/>
  <c r="B11" i="34" a="1"/>
  <c r="B11" i="34" s="1"/>
  <c r="A11" i="34"/>
  <c r="B10" i="34" a="1"/>
  <c r="B10" i="34" s="1"/>
  <c r="A10" i="34"/>
  <c r="B9" i="34" a="1"/>
  <c r="B9" i="34" s="1"/>
  <c r="A9" i="34"/>
  <c r="B8" i="34" a="1"/>
  <c r="B8" i="34" s="1"/>
  <c r="A8" i="34"/>
  <c r="B7" i="34" a="1"/>
  <c r="B7" i="34" s="1"/>
  <c r="A7" i="34"/>
  <c r="B6" i="34" a="1"/>
  <c r="B6" i="34" s="1"/>
  <c r="A6" i="34"/>
  <c r="A5" i="34"/>
  <c r="A3" i="34"/>
  <c r="A1" i="34" a="1"/>
  <c r="A1" i="34" s="1"/>
  <c r="B60" i="33" a="1"/>
  <c r="B60" i="33" s="1"/>
  <c r="A60" i="33"/>
  <c r="B59" i="33" a="1"/>
  <c r="B59" i="33" s="1"/>
  <c r="A59" i="33"/>
  <c r="B58" i="33" a="1"/>
  <c r="B58" i="33" s="1"/>
  <c r="A58" i="33"/>
  <c r="B57" i="33" a="1"/>
  <c r="B57" i="33" s="1"/>
  <c r="A57" i="33"/>
  <c r="B56" i="33" a="1"/>
  <c r="B56" i="33" s="1"/>
  <c r="A56" i="33"/>
  <c r="B55" i="33" a="1"/>
  <c r="B55" i="33" s="1"/>
  <c r="A55" i="33"/>
  <c r="B54" i="33" a="1"/>
  <c r="B54" i="33" s="1"/>
  <c r="A54" i="33"/>
  <c r="B53" i="33" a="1"/>
  <c r="B53" i="33" s="1"/>
  <c r="A53" i="33"/>
  <c r="B52" i="33" a="1"/>
  <c r="B52" i="33" s="1"/>
  <c r="A52" i="33"/>
  <c r="B51" i="33" a="1"/>
  <c r="B51" i="33" s="1"/>
  <c r="A51" i="33"/>
  <c r="B50" i="33" a="1"/>
  <c r="B50" i="33" s="1"/>
  <c r="A50" i="33"/>
  <c r="B49" i="33" a="1"/>
  <c r="B49" i="33" s="1"/>
  <c r="A49" i="33"/>
  <c r="B48" i="33" a="1"/>
  <c r="B48" i="33" s="1"/>
  <c r="A48" i="33"/>
  <c r="B47" i="33" a="1"/>
  <c r="B47" i="33" s="1"/>
  <c r="A47" i="33"/>
  <c r="B46" i="33" a="1"/>
  <c r="B46" i="33" s="1"/>
  <c r="A46" i="33"/>
  <c r="A45" i="33"/>
  <c r="A43" i="33"/>
  <c r="A41" i="33" a="1"/>
  <c r="A41" i="33" s="1"/>
  <c r="B40" i="33" a="1"/>
  <c r="B40" i="33" s="1"/>
  <c r="A40" i="33"/>
  <c r="B39" i="33" a="1"/>
  <c r="B39" i="33" s="1"/>
  <c r="A39" i="33"/>
  <c r="B38" i="33" a="1"/>
  <c r="B38" i="33" s="1"/>
  <c r="A38" i="33"/>
  <c r="B37" i="33" a="1"/>
  <c r="B37" i="33" s="1"/>
  <c r="A37" i="33"/>
  <c r="B36" i="33" a="1"/>
  <c r="B36" i="33" s="1"/>
  <c r="A36" i="33"/>
  <c r="B35" i="33" a="1"/>
  <c r="B35" i="33" s="1"/>
  <c r="A35" i="33"/>
  <c r="B34" i="33" a="1"/>
  <c r="B34" i="33" s="1"/>
  <c r="A34" i="33"/>
  <c r="B33" i="33" a="1"/>
  <c r="B33" i="33" s="1"/>
  <c r="A33" i="33"/>
  <c r="B32" i="33" a="1"/>
  <c r="B32" i="33" s="1"/>
  <c r="A32" i="33"/>
  <c r="B31" i="33" a="1"/>
  <c r="B31" i="33" s="1"/>
  <c r="A31" i="33"/>
  <c r="B30" i="33" a="1"/>
  <c r="B30" i="33" s="1"/>
  <c r="A30" i="33"/>
  <c r="B29" i="33" a="1"/>
  <c r="B29" i="33" s="1"/>
  <c r="A29" i="33"/>
  <c r="B28" i="33" a="1"/>
  <c r="B28" i="33" s="1"/>
  <c r="A28" i="33"/>
  <c r="B27" i="33" a="1"/>
  <c r="B27" i="33" s="1"/>
  <c r="A27" i="33"/>
  <c r="B26" i="33" a="1"/>
  <c r="B26" i="33" s="1"/>
  <c r="A26" i="33"/>
  <c r="B25" i="33" a="1"/>
  <c r="B25" i="33" s="1"/>
  <c r="A25" i="33"/>
  <c r="A24" i="33"/>
  <c r="B22" i="33" a="1"/>
  <c r="B22" i="33" s="1"/>
  <c r="A22" i="33"/>
  <c r="B21" i="33" a="1"/>
  <c r="B21" i="33" s="1"/>
  <c r="A21" i="33"/>
  <c r="B20" i="33" a="1"/>
  <c r="B20" i="33" s="1"/>
  <c r="A20" i="33"/>
  <c r="B19" i="33" a="1"/>
  <c r="B19" i="33" s="1"/>
  <c r="A19" i="33"/>
  <c r="B18" i="33" a="1"/>
  <c r="B18" i="33" s="1"/>
  <c r="A18" i="33"/>
  <c r="B17" i="33" a="1"/>
  <c r="B17" i="33" s="1"/>
  <c r="A17" i="33"/>
  <c r="B16" i="33" a="1"/>
  <c r="B16" i="33" s="1"/>
  <c r="A16" i="33"/>
  <c r="B15" i="33" a="1"/>
  <c r="B15" i="33" s="1"/>
  <c r="A15" i="33"/>
  <c r="B14" i="33" a="1"/>
  <c r="B14" i="33" s="1"/>
  <c r="A14" i="33"/>
  <c r="B13" i="33" a="1"/>
  <c r="B13" i="33" s="1"/>
  <c r="A13" i="33"/>
  <c r="B12" i="33" a="1"/>
  <c r="B12" i="33" s="1"/>
  <c r="A12" i="33"/>
  <c r="B11" i="33" a="1"/>
  <c r="B11" i="33" s="1"/>
  <c r="A11" i="33"/>
  <c r="B10" i="33" a="1"/>
  <c r="B10" i="33" s="1"/>
  <c r="A10" i="33"/>
  <c r="B9" i="33" a="1"/>
  <c r="B9" i="33" s="1"/>
  <c r="A9" i="33"/>
  <c r="B8" i="33" a="1"/>
  <c r="B8" i="33" s="1"/>
  <c r="A8" i="33"/>
  <c r="B7" i="33" a="1"/>
  <c r="B7" i="33" s="1"/>
  <c r="A7" i="33"/>
  <c r="B6" i="33" a="1"/>
  <c r="B6" i="33" s="1"/>
  <c r="A6" i="33"/>
  <c r="A5" i="33"/>
  <c r="A3" i="33"/>
  <c r="A1" i="33" a="1"/>
  <c r="A1" i="33" s="1"/>
  <c r="B60" i="32" a="1"/>
  <c r="B60" i="32" s="1"/>
  <c r="A60" i="32"/>
  <c r="B59" i="32" a="1"/>
  <c r="B59" i="32" s="1"/>
  <c r="A59" i="32"/>
  <c r="B58" i="32" a="1"/>
  <c r="B58" i="32" s="1"/>
  <c r="A58" i="32"/>
  <c r="B57" i="32" a="1"/>
  <c r="B57" i="32" s="1"/>
  <c r="A57" i="32"/>
  <c r="B56" i="32" a="1"/>
  <c r="B56" i="32" s="1"/>
  <c r="A56" i="32"/>
  <c r="B55" i="32" a="1"/>
  <c r="B55" i="32" s="1"/>
  <c r="A55" i="32"/>
  <c r="B54" i="32" a="1"/>
  <c r="B54" i="32" s="1"/>
  <c r="A54" i="32"/>
  <c r="B53" i="32" a="1"/>
  <c r="B53" i="32" s="1"/>
  <c r="A53" i="32"/>
  <c r="B52" i="32" a="1"/>
  <c r="B52" i="32" s="1"/>
  <c r="A52" i="32"/>
  <c r="B51" i="32" a="1"/>
  <c r="B51" i="32" s="1"/>
  <c r="A51" i="32"/>
  <c r="B50" i="32" a="1"/>
  <c r="B50" i="32" s="1"/>
  <c r="A50" i="32"/>
  <c r="B49" i="32" a="1"/>
  <c r="B49" i="32" s="1"/>
  <c r="A49" i="32"/>
  <c r="B48" i="32" a="1"/>
  <c r="B48" i="32" s="1"/>
  <c r="A48" i="32"/>
  <c r="B47" i="32" a="1"/>
  <c r="B47" i="32" s="1"/>
  <c r="A47" i="32"/>
  <c r="B46" i="32" a="1"/>
  <c r="B46" i="32" s="1"/>
  <c r="A46" i="32"/>
  <c r="A45" i="32"/>
  <c r="A43" i="32"/>
  <c r="A41" i="32" a="1"/>
  <c r="A41" i="32" s="1"/>
  <c r="B40" i="32" a="1"/>
  <c r="B40" i="32" s="1"/>
  <c r="A40" i="32"/>
  <c r="B39" i="32" a="1"/>
  <c r="B39" i="32" s="1"/>
  <c r="A39" i="32"/>
  <c r="B38" i="32" a="1"/>
  <c r="B38" i="32" s="1"/>
  <c r="A38" i="32"/>
  <c r="B37" i="32" a="1"/>
  <c r="B37" i="32" s="1"/>
  <c r="A37" i="32"/>
  <c r="B36" i="32" a="1"/>
  <c r="B36" i="32" s="1"/>
  <c r="A36" i="32"/>
  <c r="B35" i="32" a="1"/>
  <c r="B35" i="32" s="1"/>
  <c r="A35" i="32"/>
  <c r="B34" i="32" a="1"/>
  <c r="B34" i="32" s="1"/>
  <c r="A34" i="32"/>
  <c r="B33" i="32" a="1"/>
  <c r="B33" i="32" s="1"/>
  <c r="A33" i="32"/>
  <c r="B32" i="32" a="1"/>
  <c r="B32" i="32" s="1"/>
  <c r="A32" i="32"/>
  <c r="B31" i="32" a="1"/>
  <c r="B31" i="32" s="1"/>
  <c r="A31" i="32"/>
  <c r="B30" i="32" a="1"/>
  <c r="B30" i="32" s="1"/>
  <c r="A30" i="32"/>
  <c r="B29" i="32" a="1"/>
  <c r="B29" i="32" s="1"/>
  <c r="A29" i="32"/>
  <c r="B28" i="32" a="1"/>
  <c r="B28" i="32" s="1"/>
  <c r="A28" i="32"/>
  <c r="B27" i="32" a="1"/>
  <c r="B27" i="32" s="1"/>
  <c r="A27" i="32"/>
  <c r="B26" i="32" a="1"/>
  <c r="B26" i="32" s="1"/>
  <c r="A26" i="32"/>
  <c r="B25" i="32" a="1"/>
  <c r="B25" i="32" s="1"/>
  <c r="A25" i="32"/>
  <c r="A24" i="32"/>
  <c r="B22" i="32" a="1"/>
  <c r="B22" i="32" s="1"/>
  <c r="A22" i="32"/>
  <c r="B21" i="32" a="1"/>
  <c r="B21" i="32" s="1"/>
  <c r="A21" i="32"/>
  <c r="B20" i="32" a="1"/>
  <c r="B20" i="32" s="1"/>
  <c r="A20" i="32"/>
  <c r="B19" i="32" a="1"/>
  <c r="B19" i="32" s="1"/>
  <c r="A19" i="32"/>
  <c r="B18" i="32" a="1"/>
  <c r="B18" i="32" s="1"/>
  <c r="A18" i="32"/>
  <c r="B17" i="32" a="1"/>
  <c r="B17" i="32" s="1"/>
  <c r="A17" i="32"/>
  <c r="B16" i="32" a="1"/>
  <c r="B16" i="32" s="1"/>
  <c r="A16" i="32"/>
  <c r="B15" i="32" a="1"/>
  <c r="B15" i="32" s="1"/>
  <c r="A15" i="32"/>
  <c r="B14" i="32" a="1"/>
  <c r="B14" i="32" s="1"/>
  <c r="A14" i="32"/>
  <c r="B13" i="32" a="1"/>
  <c r="B13" i="32" s="1"/>
  <c r="A13" i="32"/>
  <c r="B12" i="32" a="1"/>
  <c r="B12" i="32" s="1"/>
  <c r="A12" i="32"/>
  <c r="B11" i="32" a="1"/>
  <c r="B11" i="32" s="1"/>
  <c r="A11" i="32"/>
  <c r="B10" i="32" a="1"/>
  <c r="B10" i="32" s="1"/>
  <c r="A10" i="32"/>
  <c r="B9" i="32" a="1"/>
  <c r="B9" i="32" s="1"/>
  <c r="A9" i="32"/>
  <c r="B8" i="32" a="1"/>
  <c r="B8" i="32" s="1"/>
  <c r="A8" i="32"/>
  <c r="B7" i="32" a="1"/>
  <c r="B7" i="32" s="1"/>
  <c r="A7" i="32"/>
  <c r="B6" i="32" a="1"/>
  <c r="B6" i="32" s="1"/>
  <c r="A6" i="32"/>
  <c r="A5" i="32"/>
  <c r="A3" i="32"/>
  <c r="A1" i="32" a="1"/>
  <c r="A1" i="32" s="1"/>
  <c r="B60" i="31" a="1"/>
  <c r="B60" i="31" s="1"/>
  <c r="A60" i="31"/>
  <c r="B59" i="31" a="1"/>
  <c r="B59" i="31" s="1"/>
  <c r="A59" i="31"/>
  <c r="B58" i="31" a="1"/>
  <c r="B58" i="31" s="1"/>
  <c r="A58" i="31"/>
  <c r="B57" i="31" a="1"/>
  <c r="B57" i="31" s="1"/>
  <c r="A57" i="31"/>
  <c r="B56" i="31" a="1"/>
  <c r="B56" i="31" s="1"/>
  <c r="A56" i="31"/>
  <c r="B55" i="31" a="1"/>
  <c r="B55" i="31" s="1"/>
  <c r="A55" i="31"/>
  <c r="B54" i="31" a="1"/>
  <c r="B54" i="31" s="1"/>
  <c r="A54" i="31"/>
  <c r="B53" i="31" a="1"/>
  <c r="B53" i="31" s="1"/>
  <c r="A53" i="31"/>
  <c r="B52" i="31" a="1"/>
  <c r="B52" i="31" s="1"/>
  <c r="A52" i="31"/>
  <c r="B51" i="31" a="1"/>
  <c r="B51" i="31" s="1"/>
  <c r="A51" i="31"/>
  <c r="B50" i="31" a="1"/>
  <c r="B50" i="31" s="1"/>
  <c r="A50" i="31"/>
  <c r="B49" i="31" a="1"/>
  <c r="B49" i="31" s="1"/>
  <c r="A49" i="31"/>
  <c r="B48" i="31" a="1"/>
  <c r="B48" i="31" s="1"/>
  <c r="A48" i="31"/>
  <c r="B47" i="31" a="1"/>
  <c r="B47" i="31" s="1"/>
  <c r="A47" i="31"/>
  <c r="B46" i="31" a="1"/>
  <c r="B46" i="31" s="1"/>
  <c r="A46" i="31"/>
  <c r="A45" i="31"/>
  <c r="A43" i="31"/>
  <c r="A41" i="31" a="1"/>
  <c r="A41" i="31" s="1"/>
  <c r="B40" i="31" a="1"/>
  <c r="B40" i="31" s="1"/>
  <c r="A40" i="31"/>
  <c r="B39" i="31" a="1"/>
  <c r="B39" i="31" s="1"/>
  <c r="A39" i="31"/>
  <c r="B38" i="31" a="1"/>
  <c r="B38" i="31" s="1"/>
  <c r="A38" i="31"/>
  <c r="B37" i="31" a="1"/>
  <c r="B37" i="31" s="1"/>
  <c r="A37" i="31"/>
  <c r="B36" i="31" a="1"/>
  <c r="B36" i="31" s="1"/>
  <c r="A36" i="31"/>
  <c r="B35" i="31" a="1"/>
  <c r="B35" i="31" s="1"/>
  <c r="A35" i="31"/>
  <c r="B34" i="31" a="1"/>
  <c r="B34" i="31" s="1"/>
  <c r="A34" i="31"/>
  <c r="B33" i="31" a="1"/>
  <c r="B33" i="31" s="1"/>
  <c r="A33" i="31"/>
  <c r="B32" i="31" a="1"/>
  <c r="B32" i="31" s="1"/>
  <c r="A32" i="31"/>
  <c r="B31" i="31" a="1"/>
  <c r="B31" i="31" s="1"/>
  <c r="A31" i="31"/>
  <c r="B30" i="31" a="1"/>
  <c r="B30" i="31" s="1"/>
  <c r="A30" i="31"/>
  <c r="B29" i="31" a="1"/>
  <c r="B29" i="31" s="1"/>
  <c r="A29" i="31"/>
  <c r="B28" i="31" a="1"/>
  <c r="B28" i="31" s="1"/>
  <c r="A28" i="31"/>
  <c r="B27" i="31" a="1"/>
  <c r="B27" i="31" s="1"/>
  <c r="A27" i="31"/>
  <c r="B26" i="31" a="1"/>
  <c r="B26" i="31" s="1"/>
  <c r="A26" i="31"/>
  <c r="B25" i="31" a="1"/>
  <c r="B25" i="31" s="1"/>
  <c r="A25" i="31"/>
  <c r="A24" i="31"/>
  <c r="B22" i="31" a="1"/>
  <c r="B22" i="31" s="1"/>
  <c r="A22" i="31"/>
  <c r="B21" i="31" a="1"/>
  <c r="B21" i="31" s="1"/>
  <c r="A21" i="31"/>
  <c r="B20" i="31" a="1"/>
  <c r="B20" i="31" s="1"/>
  <c r="A20" i="31"/>
  <c r="B19" i="31" a="1"/>
  <c r="B19" i="31" s="1"/>
  <c r="A19" i="31"/>
  <c r="B18" i="31" a="1"/>
  <c r="B18" i="31" s="1"/>
  <c r="A18" i="31"/>
  <c r="B17" i="31" a="1"/>
  <c r="B17" i="31" s="1"/>
  <c r="A17" i="31"/>
  <c r="B16" i="31" a="1"/>
  <c r="B16" i="31" s="1"/>
  <c r="A16" i="31"/>
  <c r="B15" i="31" a="1"/>
  <c r="B15" i="31" s="1"/>
  <c r="A15" i="31"/>
  <c r="B14" i="31" a="1"/>
  <c r="B14" i="31" s="1"/>
  <c r="A14" i="31"/>
  <c r="B13" i="31" a="1"/>
  <c r="B13" i="31" s="1"/>
  <c r="A13" i="31"/>
  <c r="B12" i="31" a="1"/>
  <c r="B12" i="31" s="1"/>
  <c r="A12" i="31"/>
  <c r="B11" i="31" a="1"/>
  <c r="B11" i="31" s="1"/>
  <c r="A11" i="31"/>
  <c r="B10" i="31" a="1"/>
  <c r="B10" i="31" s="1"/>
  <c r="A10" i="31"/>
  <c r="B9" i="31" a="1"/>
  <c r="B9" i="31" s="1"/>
  <c r="A9" i="31"/>
  <c r="B8" i="31" a="1"/>
  <c r="B8" i="31" s="1"/>
  <c r="A8" i="31"/>
  <c r="B7" i="31" a="1"/>
  <c r="B7" i="31" s="1"/>
  <c r="A7" i="31"/>
  <c r="B6" i="31" a="1"/>
  <c r="B6" i="31" s="1"/>
  <c r="A6" i="31"/>
  <c r="A5" i="31"/>
  <c r="A3" i="31"/>
  <c r="A1" i="31" a="1"/>
  <c r="A1" i="31" s="1"/>
  <c r="B60" i="30" a="1"/>
  <c r="B60" i="30" s="1"/>
  <c r="A60" i="30"/>
  <c r="B59" i="30" a="1"/>
  <c r="B59" i="30" s="1"/>
  <c r="A59" i="30"/>
  <c r="B58" i="30" a="1"/>
  <c r="B58" i="30" s="1"/>
  <c r="A58" i="30"/>
  <c r="B57" i="30" a="1"/>
  <c r="B57" i="30" s="1"/>
  <c r="A57" i="30"/>
  <c r="B56" i="30" a="1"/>
  <c r="B56" i="30" s="1"/>
  <c r="A56" i="30"/>
  <c r="B55" i="30" a="1"/>
  <c r="B55" i="30" s="1"/>
  <c r="A55" i="30"/>
  <c r="B54" i="30" a="1"/>
  <c r="B54" i="30" s="1"/>
  <c r="A54" i="30"/>
  <c r="B53" i="30" a="1"/>
  <c r="B53" i="30" s="1"/>
  <c r="A53" i="30"/>
  <c r="B52" i="30" a="1"/>
  <c r="B52" i="30" s="1"/>
  <c r="A52" i="30"/>
  <c r="B51" i="30" a="1"/>
  <c r="B51" i="30" s="1"/>
  <c r="A51" i="30"/>
  <c r="B50" i="30" a="1"/>
  <c r="B50" i="30" s="1"/>
  <c r="A50" i="30"/>
  <c r="B49" i="30" a="1"/>
  <c r="B49" i="30" s="1"/>
  <c r="A49" i="30"/>
  <c r="B48" i="30" a="1"/>
  <c r="B48" i="30" s="1"/>
  <c r="A48" i="30"/>
  <c r="B47" i="30" a="1"/>
  <c r="B47" i="30" s="1"/>
  <c r="A47" i="30"/>
  <c r="B46" i="30" a="1"/>
  <c r="B46" i="30" s="1"/>
  <c r="A46" i="30"/>
  <c r="A45" i="30"/>
  <c r="A43" i="30"/>
  <c r="A41" i="30" a="1"/>
  <c r="A41" i="30" s="1"/>
  <c r="B40" i="30" a="1"/>
  <c r="B40" i="30" s="1"/>
  <c r="A40" i="30"/>
  <c r="B39" i="30" a="1"/>
  <c r="B39" i="30" s="1"/>
  <c r="A39" i="30"/>
  <c r="B38" i="30" a="1"/>
  <c r="B38" i="30" s="1"/>
  <c r="A38" i="30"/>
  <c r="B37" i="30" a="1"/>
  <c r="B37" i="30" s="1"/>
  <c r="A37" i="30"/>
  <c r="B36" i="30" a="1"/>
  <c r="B36" i="30" s="1"/>
  <c r="A36" i="30"/>
  <c r="B35" i="30" a="1"/>
  <c r="B35" i="30" s="1"/>
  <c r="A35" i="30"/>
  <c r="B34" i="30" a="1"/>
  <c r="B34" i="30" s="1"/>
  <c r="A34" i="30"/>
  <c r="B33" i="30" a="1"/>
  <c r="B33" i="30" s="1"/>
  <c r="A33" i="30"/>
  <c r="B32" i="30" a="1"/>
  <c r="B32" i="30" s="1"/>
  <c r="A32" i="30"/>
  <c r="B31" i="30" a="1"/>
  <c r="B31" i="30" s="1"/>
  <c r="A31" i="30"/>
  <c r="B30" i="30" a="1"/>
  <c r="B30" i="30" s="1"/>
  <c r="A30" i="30"/>
  <c r="B29" i="30" a="1"/>
  <c r="B29" i="30" s="1"/>
  <c r="A29" i="30"/>
  <c r="B28" i="30" a="1"/>
  <c r="B28" i="30" s="1"/>
  <c r="A28" i="30"/>
  <c r="B27" i="30" a="1"/>
  <c r="B27" i="30" s="1"/>
  <c r="A27" i="30"/>
  <c r="B26" i="30" a="1"/>
  <c r="B26" i="30" s="1"/>
  <c r="A26" i="30"/>
  <c r="B25" i="30" a="1"/>
  <c r="B25" i="30" s="1"/>
  <c r="A25" i="30"/>
  <c r="A24" i="30"/>
  <c r="B22" i="30" a="1"/>
  <c r="B22" i="30" s="1"/>
  <c r="A22" i="30"/>
  <c r="B21" i="30" a="1"/>
  <c r="B21" i="30" s="1"/>
  <c r="A21" i="30"/>
  <c r="B20" i="30" a="1"/>
  <c r="B20" i="30" s="1"/>
  <c r="A20" i="30"/>
  <c r="B19" i="30" a="1"/>
  <c r="B19" i="30" s="1"/>
  <c r="A19" i="30"/>
  <c r="B18" i="30" a="1"/>
  <c r="B18" i="30" s="1"/>
  <c r="A18" i="30"/>
  <c r="B17" i="30" a="1"/>
  <c r="B17" i="30" s="1"/>
  <c r="A17" i="30"/>
  <c r="B16" i="30" a="1"/>
  <c r="B16" i="30" s="1"/>
  <c r="A16" i="30"/>
  <c r="B15" i="30" a="1"/>
  <c r="B15" i="30" s="1"/>
  <c r="A15" i="30"/>
  <c r="B14" i="30" a="1"/>
  <c r="B14" i="30" s="1"/>
  <c r="A14" i="30"/>
  <c r="B13" i="30" a="1"/>
  <c r="B13" i="30" s="1"/>
  <c r="A13" i="30"/>
  <c r="B12" i="30" a="1"/>
  <c r="B12" i="30" s="1"/>
  <c r="A12" i="30"/>
  <c r="B11" i="30" a="1"/>
  <c r="B11" i="30" s="1"/>
  <c r="A11" i="30"/>
  <c r="B10" i="30" a="1"/>
  <c r="B10" i="30" s="1"/>
  <c r="A10" i="30"/>
  <c r="B9" i="30" a="1"/>
  <c r="B9" i="30" s="1"/>
  <c r="A9" i="30"/>
  <c r="B8" i="30" a="1"/>
  <c r="B8" i="30" s="1"/>
  <c r="A8" i="30"/>
  <c r="B7" i="30" a="1"/>
  <c r="B7" i="30" s="1"/>
  <c r="A7" i="30"/>
  <c r="B6" i="30" a="1"/>
  <c r="B6" i="30" s="1"/>
  <c r="A6" i="30"/>
  <c r="A5" i="30"/>
  <c r="A3" i="30"/>
  <c r="A1" i="30" a="1"/>
  <c r="A1" i="30" s="1"/>
  <c r="B60" i="29" a="1"/>
  <c r="B60" i="29" s="1"/>
  <c r="A60" i="29"/>
  <c r="B59" i="29" a="1"/>
  <c r="B59" i="29" s="1"/>
  <c r="A59" i="29"/>
  <c r="B58" i="29" a="1"/>
  <c r="B58" i="29" s="1"/>
  <c r="A58" i="29"/>
  <c r="B57" i="29" a="1"/>
  <c r="B57" i="29" s="1"/>
  <c r="A57" i="29"/>
  <c r="B56" i="29" a="1"/>
  <c r="B56" i="29" s="1"/>
  <c r="A56" i="29"/>
  <c r="B55" i="29" a="1"/>
  <c r="B55" i="29" s="1"/>
  <c r="A55" i="29"/>
  <c r="B54" i="29" a="1"/>
  <c r="B54" i="29" s="1"/>
  <c r="A54" i="29"/>
  <c r="B53" i="29" a="1"/>
  <c r="B53" i="29" s="1"/>
  <c r="A53" i="29"/>
  <c r="B52" i="29" a="1"/>
  <c r="B52" i="29" s="1"/>
  <c r="A52" i="29"/>
  <c r="B51" i="29" a="1"/>
  <c r="B51" i="29" s="1"/>
  <c r="A51" i="29"/>
  <c r="B50" i="29" a="1"/>
  <c r="B50" i="29" s="1"/>
  <c r="A50" i="29"/>
  <c r="B49" i="29" a="1"/>
  <c r="B49" i="29" s="1"/>
  <c r="A49" i="29"/>
  <c r="B48" i="29" a="1"/>
  <c r="B48" i="29" s="1"/>
  <c r="A48" i="29"/>
  <c r="B47" i="29" a="1"/>
  <c r="B47" i="29" s="1"/>
  <c r="A47" i="29"/>
  <c r="B46" i="29" a="1"/>
  <c r="B46" i="29" s="1"/>
  <c r="A46" i="29"/>
  <c r="A45" i="29"/>
  <c r="A43" i="29"/>
  <c r="A41" i="29" a="1"/>
  <c r="A41" i="29" s="1"/>
  <c r="B40" i="29" a="1"/>
  <c r="B40" i="29" s="1"/>
  <c r="A40" i="29"/>
  <c r="B39" i="29" a="1"/>
  <c r="B39" i="29" s="1"/>
  <c r="A39" i="29"/>
  <c r="B38" i="29" a="1"/>
  <c r="B38" i="29" s="1"/>
  <c r="A38" i="29"/>
  <c r="B37" i="29" a="1"/>
  <c r="B37" i="29" s="1"/>
  <c r="A37" i="29"/>
  <c r="B36" i="29" a="1"/>
  <c r="B36" i="29" s="1"/>
  <c r="A36" i="29"/>
  <c r="B35" i="29" a="1"/>
  <c r="B35" i="29" s="1"/>
  <c r="A35" i="29"/>
  <c r="B34" i="29" a="1"/>
  <c r="B34" i="29" s="1"/>
  <c r="A34" i="29"/>
  <c r="B33" i="29" a="1"/>
  <c r="B33" i="29" s="1"/>
  <c r="A33" i="29"/>
  <c r="B32" i="29" a="1"/>
  <c r="B32" i="29" s="1"/>
  <c r="A32" i="29"/>
  <c r="B31" i="29" a="1"/>
  <c r="B31" i="29" s="1"/>
  <c r="A31" i="29"/>
  <c r="B30" i="29" a="1"/>
  <c r="B30" i="29" s="1"/>
  <c r="A30" i="29"/>
  <c r="B29" i="29" a="1"/>
  <c r="B29" i="29" s="1"/>
  <c r="A29" i="29"/>
  <c r="B28" i="29" a="1"/>
  <c r="B28" i="29" s="1"/>
  <c r="A28" i="29"/>
  <c r="B27" i="29" a="1"/>
  <c r="B27" i="29" s="1"/>
  <c r="A27" i="29"/>
  <c r="B26" i="29" a="1"/>
  <c r="B26" i="29" s="1"/>
  <c r="A26" i="29"/>
  <c r="B25" i="29" a="1"/>
  <c r="B25" i="29" s="1"/>
  <c r="A25" i="29"/>
  <c r="A24" i="29"/>
  <c r="B22" i="29" a="1"/>
  <c r="B22" i="29" s="1"/>
  <c r="A22" i="29"/>
  <c r="B21" i="29" a="1"/>
  <c r="B21" i="29" s="1"/>
  <c r="A21" i="29"/>
  <c r="B20" i="29" a="1"/>
  <c r="B20" i="29" s="1"/>
  <c r="A20" i="29"/>
  <c r="B19" i="29" a="1"/>
  <c r="B19" i="29" s="1"/>
  <c r="A19" i="29"/>
  <c r="B18" i="29" a="1"/>
  <c r="B18" i="29" s="1"/>
  <c r="A18" i="29"/>
  <c r="B17" i="29" a="1"/>
  <c r="B17" i="29" s="1"/>
  <c r="A17" i="29"/>
  <c r="B16" i="29" a="1"/>
  <c r="B16" i="29" s="1"/>
  <c r="A16" i="29"/>
  <c r="B15" i="29" a="1"/>
  <c r="B15" i="29" s="1"/>
  <c r="A15" i="29"/>
  <c r="B14" i="29" a="1"/>
  <c r="B14" i="29" s="1"/>
  <c r="A14" i="29"/>
  <c r="B13" i="29" a="1"/>
  <c r="B13" i="29" s="1"/>
  <c r="A13" i="29"/>
  <c r="B12" i="29" a="1"/>
  <c r="B12" i="29" s="1"/>
  <c r="A12" i="29"/>
  <c r="B11" i="29" a="1"/>
  <c r="B11" i="29" s="1"/>
  <c r="A11" i="29"/>
  <c r="B10" i="29" a="1"/>
  <c r="B10" i="29" s="1"/>
  <c r="A10" i="29"/>
  <c r="B9" i="29" a="1"/>
  <c r="B9" i="29" s="1"/>
  <c r="A9" i="29"/>
  <c r="B8" i="29" a="1"/>
  <c r="B8" i="29" s="1"/>
  <c r="A8" i="29"/>
  <c r="B7" i="29" a="1"/>
  <c r="B7" i="29" s="1"/>
  <c r="A7" i="29"/>
  <c r="B6" i="29" a="1"/>
  <c r="B6" i="29" s="1"/>
  <c r="A6" i="29"/>
  <c r="A5" i="29"/>
  <c r="A3" i="29"/>
  <c r="A1" i="29" a="1"/>
  <c r="A1" i="29" s="1"/>
  <c r="B60" i="28" a="1"/>
  <c r="B60" i="28" s="1"/>
  <c r="A60" i="28"/>
  <c r="B59" i="28" a="1"/>
  <c r="B59" i="28" s="1"/>
  <c r="A59" i="28"/>
  <c r="B58" i="28" a="1"/>
  <c r="B58" i="28" s="1"/>
  <c r="A58" i="28"/>
  <c r="B57" i="28" a="1"/>
  <c r="B57" i="28" s="1"/>
  <c r="A57" i="28"/>
  <c r="B56" i="28" a="1"/>
  <c r="B56" i="28" s="1"/>
  <c r="A56" i="28"/>
  <c r="B55" i="28" a="1"/>
  <c r="B55" i="28" s="1"/>
  <c r="A55" i="28"/>
  <c r="B54" i="28" a="1"/>
  <c r="B54" i="28" s="1"/>
  <c r="A54" i="28"/>
  <c r="B53" i="28" a="1"/>
  <c r="B53" i="28" s="1"/>
  <c r="A53" i="28"/>
  <c r="B52" i="28" a="1"/>
  <c r="B52" i="28" s="1"/>
  <c r="A52" i="28"/>
  <c r="B51" i="28" a="1"/>
  <c r="B51" i="28" s="1"/>
  <c r="A51" i="28"/>
  <c r="B50" i="28" a="1"/>
  <c r="B50" i="28" s="1"/>
  <c r="A50" i="28"/>
  <c r="B49" i="28" a="1"/>
  <c r="B49" i="28" s="1"/>
  <c r="A49" i="28"/>
  <c r="B48" i="28" a="1"/>
  <c r="B48" i="28" s="1"/>
  <c r="A48" i="28"/>
  <c r="B47" i="28" a="1"/>
  <c r="B47" i="28" s="1"/>
  <c r="A47" i="28"/>
  <c r="B46" i="28" a="1"/>
  <c r="B46" i="28" s="1"/>
  <c r="A46" i="28"/>
  <c r="A45" i="28"/>
  <c r="A43" i="28"/>
  <c r="A41" i="28" a="1"/>
  <c r="A41" i="28" s="1"/>
  <c r="B40" i="28" a="1"/>
  <c r="B40" i="28" s="1"/>
  <c r="A40" i="28"/>
  <c r="B39" i="28" a="1"/>
  <c r="B39" i="28" s="1"/>
  <c r="A39" i="28"/>
  <c r="B38" i="28" a="1"/>
  <c r="B38" i="28" s="1"/>
  <c r="A38" i="28"/>
  <c r="B37" i="28" a="1"/>
  <c r="B37" i="28" s="1"/>
  <c r="A37" i="28"/>
  <c r="B36" i="28" a="1"/>
  <c r="B36" i="28" s="1"/>
  <c r="A36" i="28"/>
  <c r="B35" i="28" a="1"/>
  <c r="B35" i="28" s="1"/>
  <c r="A35" i="28"/>
  <c r="B34" i="28" a="1"/>
  <c r="B34" i="28" s="1"/>
  <c r="A34" i="28"/>
  <c r="B33" i="28" a="1"/>
  <c r="B33" i="28" s="1"/>
  <c r="A33" i="28"/>
  <c r="B32" i="28" a="1"/>
  <c r="B32" i="28" s="1"/>
  <c r="A32" i="28"/>
  <c r="B31" i="28" a="1"/>
  <c r="B31" i="28" s="1"/>
  <c r="A31" i="28"/>
  <c r="B30" i="28" a="1"/>
  <c r="B30" i="28" s="1"/>
  <c r="A30" i="28"/>
  <c r="B29" i="28" a="1"/>
  <c r="B29" i="28" s="1"/>
  <c r="A29" i="28"/>
  <c r="B28" i="28" a="1"/>
  <c r="B28" i="28" s="1"/>
  <c r="A28" i="28"/>
  <c r="B27" i="28" a="1"/>
  <c r="B27" i="28" s="1"/>
  <c r="A27" i="28"/>
  <c r="B26" i="28" a="1"/>
  <c r="B26" i="28" s="1"/>
  <c r="A26" i="28"/>
  <c r="B25" i="28" a="1"/>
  <c r="B25" i="28" s="1"/>
  <c r="A25" i="28"/>
  <c r="A24" i="28"/>
  <c r="B22" i="28" a="1"/>
  <c r="B22" i="28" s="1"/>
  <c r="A22" i="28"/>
  <c r="B21" i="28" a="1"/>
  <c r="B21" i="28" s="1"/>
  <c r="A21" i="28"/>
  <c r="B20" i="28" a="1"/>
  <c r="B20" i="28" s="1"/>
  <c r="A20" i="28"/>
  <c r="B19" i="28" a="1"/>
  <c r="B19" i="28" s="1"/>
  <c r="A19" i="28"/>
  <c r="B18" i="28" a="1"/>
  <c r="B18" i="28" s="1"/>
  <c r="A18" i="28"/>
  <c r="B17" i="28" a="1"/>
  <c r="B17" i="28" s="1"/>
  <c r="A17" i="28"/>
  <c r="B16" i="28" a="1"/>
  <c r="B16" i="28" s="1"/>
  <c r="A16" i="28"/>
  <c r="B15" i="28" a="1"/>
  <c r="B15" i="28" s="1"/>
  <c r="A15" i="28"/>
  <c r="B14" i="28" a="1"/>
  <c r="B14" i="28" s="1"/>
  <c r="A14" i="28"/>
  <c r="B13" i="28" a="1"/>
  <c r="B13" i="28" s="1"/>
  <c r="A13" i="28"/>
  <c r="B12" i="28" a="1"/>
  <c r="B12" i="28" s="1"/>
  <c r="A12" i="28"/>
  <c r="B11" i="28" a="1"/>
  <c r="B11" i="28" s="1"/>
  <c r="A11" i="28"/>
  <c r="B10" i="28" a="1"/>
  <c r="B10" i="28" s="1"/>
  <c r="A10" i="28"/>
  <c r="B9" i="28" a="1"/>
  <c r="B9" i="28" s="1"/>
  <c r="A9" i="28"/>
  <c r="B8" i="28" a="1"/>
  <c r="B8" i="28" s="1"/>
  <c r="A8" i="28"/>
  <c r="B7" i="28" a="1"/>
  <c r="B7" i="28" s="1"/>
  <c r="A7" i="28"/>
  <c r="B6" i="28" a="1"/>
  <c r="B6" i="28" s="1"/>
  <c r="A6" i="28"/>
  <c r="A5" i="28"/>
  <c r="A3" i="28"/>
  <c r="A1" i="28" a="1"/>
  <c r="A1" i="28" s="1"/>
  <c r="B60" i="27" a="1"/>
  <c r="B60" i="27" s="1"/>
  <c r="A60" i="27"/>
  <c r="B59" i="27" a="1"/>
  <c r="B59" i="27" s="1"/>
  <c r="A59" i="27"/>
  <c r="B58" i="27" a="1"/>
  <c r="B58" i="27" s="1"/>
  <c r="A58" i="27"/>
  <c r="B57" i="27" a="1"/>
  <c r="B57" i="27" s="1"/>
  <c r="A57" i="27"/>
  <c r="B56" i="27" a="1"/>
  <c r="B56" i="27" s="1"/>
  <c r="A56" i="27"/>
  <c r="B55" i="27" a="1"/>
  <c r="B55" i="27" s="1"/>
  <c r="A55" i="27"/>
  <c r="B54" i="27" a="1"/>
  <c r="B54" i="27" s="1"/>
  <c r="A54" i="27"/>
  <c r="B53" i="27" a="1"/>
  <c r="B53" i="27" s="1"/>
  <c r="A53" i="27"/>
  <c r="B52" i="27" a="1"/>
  <c r="B52" i="27" s="1"/>
  <c r="A52" i="27"/>
  <c r="B51" i="27" a="1"/>
  <c r="B51" i="27" s="1"/>
  <c r="A51" i="27"/>
  <c r="B50" i="27" a="1"/>
  <c r="B50" i="27" s="1"/>
  <c r="A50" i="27"/>
  <c r="B49" i="27" a="1"/>
  <c r="B49" i="27" s="1"/>
  <c r="A49" i="27"/>
  <c r="B48" i="27" a="1"/>
  <c r="B48" i="27" s="1"/>
  <c r="A48" i="27"/>
  <c r="B47" i="27" a="1"/>
  <c r="B47" i="27" s="1"/>
  <c r="A47" i="27"/>
  <c r="B46" i="27" a="1"/>
  <c r="B46" i="27" s="1"/>
  <c r="A46" i="27"/>
  <c r="A45" i="27"/>
  <c r="A43" i="27"/>
  <c r="A41" i="27" a="1"/>
  <c r="A41" i="27" s="1"/>
  <c r="B40" i="27" a="1"/>
  <c r="B40" i="27" s="1"/>
  <c r="A40" i="27"/>
  <c r="B39" i="27" a="1"/>
  <c r="B39" i="27" s="1"/>
  <c r="A39" i="27"/>
  <c r="B38" i="27" a="1"/>
  <c r="B38" i="27" s="1"/>
  <c r="A38" i="27"/>
  <c r="B37" i="27" a="1"/>
  <c r="B37" i="27" s="1"/>
  <c r="A37" i="27"/>
  <c r="B36" i="27" a="1"/>
  <c r="B36" i="27" s="1"/>
  <c r="A36" i="27"/>
  <c r="B35" i="27" a="1"/>
  <c r="B35" i="27" s="1"/>
  <c r="A35" i="27"/>
  <c r="B34" i="27" a="1"/>
  <c r="B34" i="27" s="1"/>
  <c r="A34" i="27"/>
  <c r="B33" i="27" a="1"/>
  <c r="B33" i="27" s="1"/>
  <c r="A33" i="27"/>
  <c r="B32" i="27" a="1"/>
  <c r="B32" i="27" s="1"/>
  <c r="A32" i="27"/>
  <c r="B31" i="27" a="1"/>
  <c r="B31" i="27" s="1"/>
  <c r="A31" i="27"/>
  <c r="B30" i="27" a="1"/>
  <c r="B30" i="27" s="1"/>
  <c r="A30" i="27"/>
  <c r="B29" i="27" a="1"/>
  <c r="B29" i="27" s="1"/>
  <c r="A29" i="27"/>
  <c r="B28" i="27" a="1"/>
  <c r="B28" i="27" s="1"/>
  <c r="A28" i="27"/>
  <c r="B27" i="27" a="1"/>
  <c r="B27" i="27" s="1"/>
  <c r="A27" i="27"/>
  <c r="B26" i="27" a="1"/>
  <c r="B26" i="27" s="1"/>
  <c r="A26" i="27"/>
  <c r="B25" i="27" a="1"/>
  <c r="B25" i="27" s="1"/>
  <c r="A25" i="27"/>
  <c r="A24" i="27"/>
  <c r="B22" i="27" a="1"/>
  <c r="B22" i="27" s="1"/>
  <c r="A22" i="27"/>
  <c r="B21" i="27" a="1"/>
  <c r="B21" i="27" s="1"/>
  <c r="A21" i="27"/>
  <c r="B20" i="27" a="1"/>
  <c r="B20" i="27" s="1"/>
  <c r="A20" i="27"/>
  <c r="B19" i="27" a="1"/>
  <c r="B19" i="27" s="1"/>
  <c r="A19" i="27"/>
  <c r="B18" i="27" a="1"/>
  <c r="B18" i="27" s="1"/>
  <c r="A18" i="27"/>
  <c r="B17" i="27" a="1"/>
  <c r="B17" i="27" s="1"/>
  <c r="A17" i="27"/>
  <c r="B16" i="27" a="1"/>
  <c r="B16" i="27" s="1"/>
  <c r="A16" i="27"/>
  <c r="B15" i="27" a="1"/>
  <c r="B15" i="27" s="1"/>
  <c r="A15" i="27"/>
  <c r="B14" i="27" a="1"/>
  <c r="B14" i="27" s="1"/>
  <c r="A14" i="27"/>
  <c r="B13" i="27" a="1"/>
  <c r="B13" i="27" s="1"/>
  <c r="A13" i="27"/>
  <c r="B12" i="27" a="1"/>
  <c r="B12" i="27" s="1"/>
  <c r="A12" i="27"/>
  <c r="B11" i="27" a="1"/>
  <c r="B11" i="27" s="1"/>
  <c r="A11" i="27"/>
  <c r="B10" i="27" a="1"/>
  <c r="B10" i="27" s="1"/>
  <c r="A10" i="27"/>
  <c r="B9" i="27" a="1"/>
  <c r="B9" i="27" s="1"/>
  <c r="A9" i="27"/>
  <c r="B8" i="27" a="1"/>
  <c r="B8" i="27" s="1"/>
  <c r="A8" i="27"/>
  <c r="B7" i="27" a="1"/>
  <c r="B7" i="27" s="1"/>
  <c r="A7" i="27"/>
  <c r="B6" i="27" a="1"/>
  <c r="B6" i="27" s="1"/>
  <c r="A6" i="27"/>
  <c r="A5" i="27"/>
  <c r="A3" i="27"/>
  <c r="A1" i="27" a="1"/>
  <c r="A1" i="27" s="1"/>
  <c r="B60" i="26" a="1"/>
  <c r="B60" i="26" s="1"/>
  <c r="A60" i="26"/>
  <c r="B59" i="26" a="1"/>
  <c r="B59" i="26" s="1"/>
  <c r="A59" i="26"/>
  <c r="B58" i="26" a="1"/>
  <c r="B58" i="26" s="1"/>
  <c r="A58" i="26"/>
  <c r="B57" i="26" a="1"/>
  <c r="B57" i="26" s="1"/>
  <c r="A57" i="26"/>
  <c r="B56" i="26" a="1"/>
  <c r="B56" i="26" s="1"/>
  <c r="A56" i="26"/>
  <c r="B55" i="26" a="1"/>
  <c r="B55" i="26" s="1"/>
  <c r="A55" i="26"/>
  <c r="B54" i="26" a="1"/>
  <c r="B54" i="26" s="1"/>
  <c r="A54" i="26"/>
  <c r="B53" i="26" a="1"/>
  <c r="B53" i="26" s="1"/>
  <c r="A53" i="26"/>
  <c r="B52" i="26" a="1"/>
  <c r="B52" i="26" s="1"/>
  <c r="A52" i="26"/>
  <c r="B51" i="26" a="1"/>
  <c r="B51" i="26" s="1"/>
  <c r="A51" i="26"/>
  <c r="B50" i="26" a="1"/>
  <c r="B50" i="26" s="1"/>
  <c r="A50" i="26"/>
  <c r="B49" i="26" a="1"/>
  <c r="B49" i="26" s="1"/>
  <c r="A49" i="26"/>
  <c r="B48" i="26" a="1"/>
  <c r="B48" i="26" s="1"/>
  <c r="A48" i="26"/>
  <c r="B47" i="26" a="1"/>
  <c r="B47" i="26" s="1"/>
  <c r="A47" i="26"/>
  <c r="B46" i="26" a="1"/>
  <c r="B46" i="26" s="1"/>
  <c r="A46" i="26"/>
  <c r="A45" i="26"/>
  <c r="A43" i="26"/>
  <c r="A41" i="26" a="1"/>
  <c r="A41" i="26" s="1"/>
  <c r="B40" i="26" a="1"/>
  <c r="B40" i="26" s="1"/>
  <c r="A40" i="26"/>
  <c r="B39" i="26" a="1"/>
  <c r="B39" i="26" s="1"/>
  <c r="A39" i="26"/>
  <c r="B38" i="26" a="1"/>
  <c r="B38" i="26" s="1"/>
  <c r="A38" i="26"/>
  <c r="B37" i="26" a="1"/>
  <c r="B37" i="26" s="1"/>
  <c r="A37" i="26"/>
  <c r="B36" i="26" a="1"/>
  <c r="B36" i="26" s="1"/>
  <c r="A36" i="26"/>
  <c r="B35" i="26" a="1"/>
  <c r="B35" i="26" s="1"/>
  <c r="A35" i="26"/>
  <c r="B34" i="26" a="1"/>
  <c r="B34" i="26" s="1"/>
  <c r="A34" i="26"/>
  <c r="B33" i="26" a="1"/>
  <c r="B33" i="26" s="1"/>
  <c r="A33" i="26"/>
  <c r="B32" i="26" a="1"/>
  <c r="B32" i="26" s="1"/>
  <c r="A32" i="26"/>
  <c r="B31" i="26" a="1"/>
  <c r="B31" i="26" s="1"/>
  <c r="A31" i="26"/>
  <c r="B30" i="26" a="1"/>
  <c r="B30" i="26" s="1"/>
  <c r="A30" i="26"/>
  <c r="B29" i="26" a="1"/>
  <c r="B29" i="26" s="1"/>
  <c r="A29" i="26"/>
  <c r="B28" i="26" a="1"/>
  <c r="B28" i="26" s="1"/>
  <c r="A28" i="26"/>
  <c r="B27" i="26" a="1"/>
  <c r="B27" i="26" s="1"/>
  <c r="A27" i="26"/>
  <c r="B26" i="26" a="1"/>
  <c r="B26" i="26" s="1"/>
  <c r="A26" i="26"/>
  <c r="B25" i="26" a="1"/>
  <c r="B25" i="26" s="1"/>
  <c r="A25" i="26"/>
  <c r="A24" i="26"/>
  <c r="B22" i="26" a="1"/>
  <c r="B22" i="26" s="1"/>
  <c r="A22" i="26"/>
  <c r="B21" i="26" a="1"/>
  <c r="B21" i="26" s="1"/>
  <c r="A21" i="26"/>
  <c r="B20" i="26" a="1"/>
  <c r="B20" i="26" s="1"/>
  <c r="A20" i="26"/>
  <c r="B19" i="26" a="1"/>
  <c r="B19" i="26" s="1"/>
  <c r="A19" i="26"/>
  <c r="B18" i="26" a="1"/>
  <c r="B18" i="26" s="1"/>
  <c r="A18" i="26"/>
  <c r="B17" i="26" a="1"/>
  <c r="B17" i="26" s="1"/>
  <c r="A17" i="26"/>
  <c r="B16" i="26" a="1"/>
  <c r="B16" i="26" s="1"/>
  <c r="A16" i="26"/>
  <c r="B15" i="26" a="1"/>
  <c r="B15" i="26" s="1"/>
  <c r="A15" i="26"/>
  <c r="B14" i="26" a="1"/>
  <c r="B14" i="26" s="1"/>
  <c r="A14" i="26"/>
  <c r="B13" i="26" a="1"/>
  <c r="B13" i="26" s="1"/>
  <c r="A13" i="26"/>
  <c r="B12" i="26" a="1"/>
  <c r="B12" i="26" s="1"/>
  <c r="A12" i="26"/>
  <c r="B11" i="26" a="1"/>
  <c r="B11" i="26" s="1"/>
  <c r="A11" i="26"/>
  <c r="B10" i="26" a="1"/>
  <c r="B10" i="26" s="1"/>
  <c r="A10" i="26"/>
  <c r="B9" i="26" a="1"/>
  <c r="B9" i="26" s="1"/>
  <c r="A9" i="26"/>
  <c r="B8" i="26" a="1"/>
  <c r="B8" i="26" s="1"/>
  <c r="A8" i="26"/>
  <c r="B7" i="26" a="1"/>
  <c r="B7" i="26" s="1"/>
  <c r="A7" i="26"/>
  <c r="B6" i="26" a="1"/>
  <c r="B6" i="26" s="1"/>
  <c r="A6" i="26"/>
  <c r="A5" i="26"/>
  <c r="A3" i="26"/>
  <c r="A1" i="26" a="1"/>
  <c r="A1" i="26" s="1"/>
  <c r="B60" i="25" a="1"/>
  <c r="B60" i="25" s="1"/>
  <c r="A60" i="25"/>
  <c r="B59" i="25" a="1"/>
  <c r="B59" i="25" s="1"/>
  <c r="A59" i="25"/>
  <c r="B58" i="25" a="1"/>
  <c r="B58" i="25" s="1"/>
  <c r="A58" i="25"/>
  <c r="B57" i="25" a="1"/>
  <c r="B57" i="25" s="1"/>
  <c r="A57" i="25"/>
  <c r="B56" i="25" a="1"/>
  <c r="B56" i="25" s="1"/>
  <c r="A56" i="25"/>
  <c r="B55" i="25" a="1"/>
  <c r="B55" i="25" s="1"/>
  <c r="A55" i="25"/>
  <c r="B54" i="25" a="1"/>
  <c r="B54" i="25" s="1"/>
  <c r="A54" i="25"/>
  <c r="B53" i="25" a="1"/>
  <c r="B53" i="25" s="1"/>
  <c r="A53" i="25"/>
  <c r="B52" i="25" a="1"/>
  <c r="B52" i="25" s="1"/>
  <c r="A52" i="25"/>
  <c r="B51" i="25" a="1"/>
  <c r="B51" i="25" s="1"/>
  <c r="A51" i="25"/>
  <c r="B50" i="25" a="1"/>
  <c r="B50" i="25" s="1"/>
  <c r="A50" i="25"/>
  <c r="B49" i="25" a="1"/>
  <c r="B49" i="25" s="1"/>
  <c r="A49" i="25"/>
  <c r="B48" i="25" a="1"/>
  <c r="B48" i="25" s="1"/>
  <c r="A48" i="25"/>
  <c r="B47" i="25" a="1"/>
  <c r="B47" i="25" s="1"/>
  <c r="A47" i="25"/>
  <c r="B46" i="25" a="1"/>
  <c r="B46" i="25" s="1"/>
  <c r="A46" i="25"/>
  <c r="A45" i="25"/>
  <c r="A43" i="25"/>
  <c r="A41" i="25" a="1"/>
  <c r="A41" i="25" s="1"/>
  <c r="B40" i="25" a="1"/>
  <c r="B40" i="25" s="1"/>
  <c r="A40" i="25"/>
  <c r="B39" i="25" a="1"/>
  <c r="B39" i="25" s="1"/>
  <c r="A39" i="25"/>
  <c r="B38" i="25" a="1"/>
  <c r="B38" i="25" s="1"/>
  <c r="A38" i="25"/>
  <c r="B37" i="25" a="1"/>
  <c r="B37" i="25" s="1"/>
  <c r="A37" i="25"/>
  <c r="B36" i="25" a="1"/>
  <c r="B36" i="25" s="1"/>
  <c r="A36" i="25"/>
  <c r="B35" i="25" a="1"/>
  <c r="B35" i="25" s="1"/>
  <c r="A35" i="25"/>
  <c r="B34" i="25" a="1"/>
  <c r="B34" i="25" s="1"/>
  <c r="A34" i="25"/>
  <c r="B33" i="25" a="1"/>
  <c r="B33" i="25" s="1"/>
  <c r="A33" i="25"/>
  <c r="B32" i="25" a="1"/>
  <c r="B32" i="25" s="1"/>
  <c r="A32" i="25"/>
  <c r="B31" i="25" a="1"/>
  <c r="B31" i="25" s="1"/>
  <c r="A31" i="25"/>
  <c r="B30" i="25" a="1"/>
  <c r="B30" i="25" s="1"/>
  <c r="A30" i="25"/>
  <c r="B29" i="25" a="1"/>
  <c r="B29" i="25" s="1"/>
  <c r="A29" i="25"/>
  <c r="B28" i="25" a="1"/>
  <c r="B28" i="25" s="1"/>
  <c r="A28" i="25"/>
  <c r="B27" i="25" a="1"/>
  <c r="B27" i="25" s="1"/>
  <c r="A27" i="25"/>
  <c r="B26" i="25" a="1"/>
  <c r="B26" i="25" s="1"/>
  <c r="A26" i="25"/>
  <c r="B25" i="25" a="1"/>
  <c r="B25" i="25" s="1"/>
  <c r="A25" i="25"/>
  <c r="A24" i="25"/>
  <c r="B22" i="25" a="1"/>
  <c r="B22" i="25" s="1"/>
  <c r="A22" i="25"/>
  <c r="B21" i="25" a="1"/>
  <c r="B21" i="25" s="1"/>
  <c r="A21" i="25"/>
  <c r="B20" i="25" a="1"/>
  <c r="B20" i="25" s="1"/>
  <c r="A20" i="25"/>
  <c r="B19" i="25" a="1"/>
  <c r="B19" i="25" s="1"/>
  <c r="A19" i="25"/>
  <c r="B18" i="25" a="1"/>
  <c r="B18" i="25" s="1"/>
  <c r="A18" i="25"/>
  <c r="B17" i="25" a="1"/>
  <c r="B17" i="25" s="1"/>
  <c r="A17" i="25"/>
  <c r="B16" i="25" a="1"/>
  <c r="B16" i="25" s="1"/>
  <c r="A16" i="25"/>
  <c r="B15" i="25" a="1"/>
  <c r="B15" i="25" s="1"/>
  <c r="A15" i="25"/>
  <c r="B14" i="25" a="1"/>
  <c r="B14" i="25" s="1"/>
  <c r="A14" i="25"/>
  <c r="B13" i="25" a="1"/>
  <c r="B13" i="25" s="1"/>
  <c r="A13" i="25"/>
  <c r="B12" i="25" a="1"/>
  <c r="B12" i="25" s="1"/>
  <c r="A12" i="25"/>
  <c r="B11" i="25" a="1"/>
  <c r="B11" i="25" s="1"/>
  <c r="A11" i="25"/>
  <c r="B10" i="25" a="1"/>
  <c r="B10" i="25" s="1"/>
  <c r="A10" i="25"/>
  <c r="B9" i="25" a="1"/>
  <c r="B9" i="25" s="1"/>
  <c r="A9" i="25"/>
  <c r="B8" i="25" a="1"/>
  <c r="B8" i="25" s="1"/>
  <c r="A8" i="25"/>
  <c r="B7" i="25" a="1"/>
  <c r="B7" i="25" s="1"/>
  <c r="A7" i="25"/>
  <c r="B6" i="25" a="1"/>
  <c r="B6" i="25" s="1"/>
  <c r="A6" i="25"/>
  <c r="A5" i="25"/>
  <c r="A3" i="25"/>
  <c r="A1" i="25" a="1"/>
  <c r="A1" i="25" s="1"/>
  <c r="B60" i="24" a="1"/>
  <c r="B60" i="24" s="1"/>
  <c r="A60" i="24"/>
  <c r="B59" i="24" a="1"/>
  <c r="B59" i="24" s="1"/>
  <c r="A59" i="24"/>
  <c r="B58" i="24" a="1"/>
  <c r="B58" i="24" s="1"/>
  <c r="A58" i="24"/>
  <c r="B57" i="24" a="1"/>
  <c r="B57" i="24" s="1"/>
  <c r="A57" i="24"/>
  <c r="B56" i="24" a="1"/>
  <c r="B56" i="24" s="1"/>
  <c r="A56" i="24"/>
  <c r="B55" i="24" a="1"/>
  <c r="B55" i="24" s="1"/>
  <c r="A55" i="24"/>
  <c r="B54" i="24" a="1"/>
  <c r="B54" i="24" s="1"/>
  <c r="A54" i="24"/>
  <c r="B53" i="24" a="1"/>
  <c r="B53" i="24" s="1"/>
  <c r="A53" i="24"/>
  <c r="B52" i="24" a="1"/>
  <c r="B52" i="24" s="1"/>
  <c r="A52" i="24"/>
  <c r="B51" i="24" a="1"/>
  <c r="B51" i="24" s="1"/>
  <c r="A51" i="24"/>
  <c r="B50" i="24" a="1"/>
  <c r="B50" i="24" s="1"/>
  <c r="A50" i="24"/>
  <c r="B49" i="24" a="1"/>
  <c r="B49" i="24" s="1"/>
  <c r="A49" i="24"/>
  <c r="B48" i="24" a="1"/>
  <c r="B48" i="24" s="1"/>
  <c r="A48" i="24"/>
  <c r="B47" i="24" a="1"/>
  <c r="B47" i="24" s="1"/>
  <c r="A47" i="24"/>
  <c r="B46" i="24" a="1"/>
  <c r="B46" i="24" s="1"/>
  <c r="A46" i="24"/>
  <c r="A45" i="24"/>
  <c r="A43" i="24"/>
  <c r="A41" i="24" a="1"/>
  <c r="A41" i="24" s="1"/>
  <c r="B40" i="24" a="1"/>
  <c r="B40" i="24" s="1"/>
  <c r="A40" i="24"/>
  <c r="B39" i="24" a="1"/>
  <c r="B39" i="24" s="1"/>
  <c r="A39" i="24"/>
  <c r="B38" i="24" a="1"/>
  <c r="B38" i="24" s="1"/>
  <c r="A38" i="24"/>
  <c r="B37" i="24" a="1"/>
  <c r="B37" i="24" s="1"/>
  <c r="A37" i="24"/>
  <c r="B36" i="24" a="1"/>
  <c r="B36" i="24" s="1"/>
  <c r="A36" i="24"/>
  <c r="B35" i="24" a="1"/>
  <c r="B35" i="24" s="1"/>
  <c r="A35" i="24"/>
  <c r="B34" i="24" a="1"/>
  <c r="B34" i="24" s="1"/>
  <c r="A34" i="24"/>
  <c r="B33" i="24" a="1"/>
  <c r="B33" i="24" s="1"/>
  <c r="A33" i="24"/>
  <c r="B32" i="24" a="1"/>
  <c r="B32" i="24" s="1"/>
  <c r="A32" i="24"/>
  <c r="B31" i="24" a="1"/>
  <c r="B31" i="24" s="1"/>
  <c r="A31" i="24"/>
  <c r="B30" i="24" a="1"/>
  <c r="B30" i="24" s="1"/>
  <c r="A30" i="24"/>
  <c r="B29" i="24" a="1"/>
  <c r="B29" i="24" s="1"/>
  <c r="A29" i="24"/>
  <c r="B28" i="24" a="1"/>
  <c r="B28" i="24" s="1"/>
  <c r="A28" i="24"/>
  <c r="B27" i="24" a="1"/>
  <c r="B27" i="24" s="1"/>
  <c r="A27" i="24"/>
  <c r="B26" i="24" a="1"/>
  <c r="B26" i="24" s="1"/>
  <c r="A26" i="24"/>
  <c r="B25" i="24" a="1"/>
  <c r="B25" i="24" s="1"/>
  <c r="A25" i="24"/>
  <c r="A24" i="24"/>
  <c r="B22" i="24" a="1"/>
  <c r="B22" i="24" s="1"/>
  <c r="A22" i="24"/>
  <c r="B21" i="24" a="1"/>
  <c r="B21" i="24" s="1"/>
  <c r="A21" i="24"/>
  <c r="B20" i="24" a="1"/>
  <c r="B20" i="24" s="1"/>
  <c r="A20" i="24"/>
  <c r="B19" i="24" a="1"/>
  <c r="B19" i="24" s="1"/>
  <c r="A19" i="24"/>
  <c r="B18" i="24" a="1"/>
  <c r="B18" i="24" s="1"/>
  <c r="A18" i="24"/>
  <c r="B17" i="24" a="1"/>
  <c r="B17" i="24" s="1"/>
  <c r="A17" i="24"/>
  <c r="B16" i="24" a="1"/>
  <c r="B16" i="24" s="1"/>
  <c r="A16" i="24"/>
  <c r="B15" i="24" a="1"/>
  <c r="B15" i="24" s="1"/>
  <c r="A15" i="24"/>
  <c r="B14" i="24" a="1"/>
  <c r="B14" i="24" s="1"/>
  <c r="A14" i="24"/>
  <c r="B13" i="24" a="1"/>
  <c r="B13" i="24" s="1"/>
  <c r="A13" i="24"/>
  <c r="B12" i="24" a="1"/>
  <c r="B12" i="24" s="1"/>
  <c r="A12" i="24"/>
  <c r="B11" i="24" a="1"/>
  <c r="B11" i="24" s="1"/>
  <c r="A11" i="24"/>
  <c r="B10" i="24" a="1"/>
  <c r="B10" i="24" s="1"/>
  <c r="A10" i="24"/>
  <c r="B9" i="24" a="1"/>
  <c r="B9" i="24" s="1"/>
  <c r="A9" i="24"/>
  <c r="B8" i="24" a="1"/>
  <c r="B8" i="24" s="1"/>
  <c r="A8" i="24"/>
  <c r="B7" i="24" a="1"/>
  <c r="B7" i="24" s="1"/>
  <c r="A7" i="24"/>
  <c r="B6" i="24" a="1"/>
  <c r="B6" i="24" s="1"/>
  <c r="A6" i="24"/>
  <c r="A5" i="24"/>
  <c r="A3" i="24"/>
  <c r="A1" i="24" a="1"/>
  <c r="A1" i="24" s="1"/>
  <c r="A41" i="12" a="1"/>
  <c r="A41" i="12" s="1"/>
  <c r="A1" i="12" a="1"/>
  <c r="A1" i="12" s="1"/>
  <c r="B60" i="12" a="1"/>
  <c r="B60" i="12" s="1"/>
  <c r="B59" i="12" a="1"/>
  <c r="B59" i="12" s="1"/>
  <c r="B58" i="12" a="1"/>
  <c r="B58" i="12" s="1"/>
  <c r="B57" i="12" a="1"/>
  <c r="B57" i="12" s="1"/>
  <c r="B56" i="12" a="1"/>
  <c r="B56" i="12" s="1"/>
  <c r="B55" i="12" a="1"/>
  <c r="B55" i="12" s="1"/>
  <c r="B54" i="12" a="1"/>
  <c r="B54" i="12" s="1"/>
  <c r="B53" i="12" a="1"/>
  <c r="B53" i="12" s="1"/>
  <c r="B52" i="12" a="1"/>
  <c r="B52" i="12" s="1"/>
  <c r="B51" i="12" a="1"/>
  <c r="B51" i="12" s="1"/>
  <c r="B50" i="12" a="1"/>
  <c r="B50" i="12" s="1"/>
  <c r="B49" i="12" a="1"/>
  <c r="B49" i="12" s="1"/>
  <c r="B48" i="12" a="1"/>
  <c r="B48" i="12" s="1"/>
  <c r="B47" i="12" a="1"/>
  <c r="B47" i="12" s="1"/>
  <c r="B46" i="12" a="1"/>
  <c r="B46" i="12" s="1"/>
  <c r="B40" i="12" a="1"/>
  <c r="B40" i="12" s="1"/>
  <c r="B39" i="12" a="1"/>
  <c r="B39" i="12" s="1"/>
  <c r="B38" i="12" a="1"/>
  <c r="B38" i="12" s="1"/>
  <c r="B37" i="12" a="1"/>
  <c r="B37" i="12" s="1"/>
  <c r="B36" i="12" a="1"/>
  <c r="B36" i="12" s="1"/>
  <c r="B35" i="12" a="1"/>
  <c r="B35" i="12" s="1"/>
  <c r="B34" i="12" a="1"/>
  <c r="B34" i="12" s="1"/>
  <c r="B33" i="12" a="1"/>
  <c r="B33" i="12" s="1"/>
  <c r="B32" i="12" a="1"/>
  <c r="B32" i="12" s="1"/>
  <c r="B31" i="12" a="1"/>
  <c r="B31" i="12" s="1"/>
  <c r="B30" i="12" a="1"/>
  <c r="B30" i="12" s="1"/>
  <c r="B29" i="12" a="1"/>
  <c r="B29" i="12" s="1"/>
  <c r="B28" i="12" a="1"/>
  <c r="B28" i="12" s="1"/>
  <c r="B27" i="12" a="1"/>
  <c r="B27" i="12" s="1"/>
  <c r="B26" i="12" a="1"/>
  <c r="B26" i="12" s="1"/>
  <c r="B25" i="12" a="1"/>
  <c r="B25" i="12" s="1"/>
  <c r="B22" i="12" a="1"/>
  <c r="B22" i="12" s="1"/>
  <c r="B21" i="12" a="1"/>
  <c r="B21" i="12" s="1"/>
  <c r="B20" i="12" a="1"/>
  <c r="B20" i="12" s="1"/>
  <c r="B19" i="12" a="1"/>
  <c r="B19" i="12" s="1"/>
  <c r="B18" i="12" a="1"/>
  <c r="B18" i="12" s="1"/>
  <c r="B17" i="12" a="1"/>
  <c r="B17" i="12" s="1"/>
  <c r="B16" i="12" a="1"/>
  <c r="B16" i="12" s="1"/>
  <c r="B15" i="12" a="1"/>
  <c r="B15" i="12" s="1"/>
  <c r="B14" i="12" a="1"/>
  <c r="B14" i="12" s="1"/>
  <c r="B13" i="12" a="1"/>
  <c r="B13" i="12" s="1"/>
  <c r="B12" i="12" a="1"/>
  <c r="B12" i="12" s="1"/>
  <c r="B11" i="12" a="1"/>
  <c r="B11" i="12" s="1"/>
  <c r="B10" i="12" a="1"/>
  <c r="B10" i="12" s="1"/>
  <c r="B9" i="12" a="1"/>
  <c r="B9" i="12" s="1"/>
  <c r="B8" i="12" a="1"/>
  <c r="B8" i="12" s="1"/>
  <c r="B7" i="12" a="1"/>
  <c r="B7" i="12" s="1"/>
  <c r="B6" i="12" a="1"/>
  <c r="B6" i="12" s="1"/>
  <c r="A60" i="12"/>
  <c r="A59" i="12"/>
  <c r="A58" i="12"/>
  <c r="A57" i="12"/>
  <c r="A40" i="12"/>
  <c r="A39" i="12"/>
  <c r="A38" i="12"/>
  <c r="A37" i="12"/>
  <c r="A36" i="12"/>
  <c r="A35" i="12"/>
  <c r="A22" i="12"/>
  <c r="A21" i="12"/>
  <c r="A20" i="12"/>
  <c r="A19" i="12"/>
  <c r="A18" i="12"/>
  <c r="A17" i="12"/>
  <c r="A16" i="12"/>
  <c r="A15" i="12"/>
  <c r="A14" i="12"/>
  <c r="A13" i="12"/>
  <c r="A12" i="12"/>
  <c r="A10" i="12"/>
  <c r="A9" i="12"/>
  <c r="A8" i="12"/>
  <c r="A7" i="12"/>
  <c r="A6" i="12"/>
  <c r="A11" i="12"/>
  <c r="A56" i="12"/>
  <c r="A55" i="12"/>
  <c r="A54" i="12"/>
  <c r="A53" i="12"/>
  <c r="A52" i="12"/>
  <c r="A51" i="12"/>
  <c r="A50" i="12"/>
  <c r="A49" i="12"/>
  <c r="A48" i="12"/>
  <c r="A47" i="12"/>
  <c r="A46" i="12"/>
  <c r="A45" i="12"/>
  <c r="A43" i="12"/>
  <c r="A34" i="12"/>
  <c r="A33" i="12"/>
  <c r="A32" i="12"/>
  <c r="A31" i="12"/>
  <c r="A30" i="12"/>
  <c r="A29" i="12"/>
  <c r="A28" i="12"/>
  <c r="A27" i="12"/>
  <c r="A26" i="12"/>
  <c r="A25" i="12"/>
  <c r="A24" i="12"/>
  <c r="A5" i="12"/>
  <c r="A3"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<sst xmlns="http://schemas.openxmlformats.org/spreadsheetml/2006/main" count="797" uniqueCount="261">
  <si>
    <t>VES un montāžas un apkalpes laukums</t>
  </si>
  <si>
    <t>Piebraucamais ceļš, elektrokabeļa trase</t>
  </si>
  <si>
    <t>VES un montāžas un apkalpes laukumi</t>
  </si>
  <si>
    <t>VES objekta nosaukums</t>
  </si>
  <si>
    <t>Troksnis</t>
  </si>
  <si>
    <t>Mirgošana</t>
  </si>
  <si>
    <t>Putnu aizsardzība (eksperta atzinums)</t>
  </si>
  <si>
    <t>Sikspārņi (eksperta atzinums)</t>
  </si>
  <si>
    <t>Biotopi (eksperta atzinums)</t>
  </si>
  <si>
    <t>ĪA sugas (eksperta atzinums)</t>
  </si>
  <si>
    <t>Putnu aizsardzība rekomendācijas pēc IVN</t>
  </si>
  <si>
    <t>Biotopu aizsardzība rekomendācijas pēc IVN</t>
  </si>
  <si>
    <t>ĪA sugas rekomendācijas pēc IVN</t>
  </si>
  <si>
    <t>Sikspārņi rekomendācijas pēc IVN</t>
  </si>
  <si>
    <t>Putnu aizsardzība (eksperta atzinums, rekomendējošie pasākumi)</t>
  </si>
  <si>
    <t>Eksperta atzinums</t>
  </si>
  <si>
    <t xml:space="preserve">Putnu aizsardzība eksperta atzinums </t>
  </si>
  <si>
    <t xml:space="preserve">Putnu aizsardzības rekomendācijas un nosacījumi pēc IVN </t>
  </si>
  <si>
    <t xml:space="preserve">Biotopi (eksperta atzinums) </t>
  </si>
  <si>
    <t xml:space="preserve">ĪA sugas (eksperta atzinums) </t>
  </si>
  <si>
    <t>Nr. p.k.</t>
  </si>
  <si>
    <t>Ekspluatācijas perioda ierobežojumi (O (obligātie); R (rekomendējošie))</t>
  </si>
  <si>
    <t>ĪA sugas rekomendācijas pēc IVN Pamatojums</t>
  </si>
  <si>
    <t>Sikspārņu aizsardzība rekomendācijas pēc IVN Pamatojums</t>
  </si>
  <si>
    <t>Mežistrāde veicama no 1. septembra līdz 1. februārim (R); Laikā starp 1. martu un 1. augustu rekomendēts neplānot nekādus darbus, kas saistīti ar paaugstinātu trokšņa un mākslīgā apgaismojuma emisiju (R)</t>
  </si>
  <si>
    <t>Viedo risinājumu tehnoloģijas tiek izmantotas arī citur eiropā un nodrošina gan efektīvu sikspārņu aizsardzību, gan lielāku elektroenerģijas izstrādi, piemēram, https://www.fleximaus.de/?lang=ne</t>
  </si>
  <si>
    <t>Z1</t>
  </si>
  <si>
    <t>Z2</t>
  </si>
  <si>
    <t xml:space="preserve">Nav pieļaujams padziļināt ceļa grāvjus gar piebraucamo ceļu Purmaļu trase, lai novērtu negatīvu ietekmi uz aizsargājamiem biotopiem un sugu atradnēm (O) </t>
  </si>
  <si>
    <t>Ceļu izbūvēt ņemot vērā biotopu eksperta nosacījumus - nepadziļināt grāvjus pie piebraucamā ceļa Purmaļu trase (O)</t>
  </si>
  <si>
    <t>Z3</t>
  </si>
  <si>
    <t>Z4</t>
  </si>
  <si>
    <t>Z5</t>
  </si>
  <si>
    <t xml:space="preserve">Uz austrumiem no pieslēguma esošajam ceļam atrodas biotops 91E0 Aluviāli meži (nr.24AP116_111) un vairāku ĪA sugu dzīvotnes (R) </t>
  </si>
  <si>
    <t xml:space="preserve">Nav pieļaujams padziļināt ceļa grāvi esošā ceļa austrumu pusē, veidojot pieslēgumu piebraucamajam ceļas un VES novietni (R) </t>
  </si>
  <si>
    <t>Z6</t>
  </si>
  <si>
    <t>Z9</t>
  </si>
  <si>
    <t>Dienvidu pusē Vedamurgas trasei, pie kuras plānots izbūvēt novietni, atrodas biotopi 9010* Veci vai dabiski boreāli meži un 9080* Staignāju meži . Nav pieļaujama ceļa grāvju padziļināšana, jo gar ceļu atrodas slapjie biotopi. (O)</t>
  </si>
  <si>
    <t>Z10</t>
  </si>
  <si>
    <t>Z12</t>
  </si>
  <si>
    <t>Z13</t>
  </si>
  <si>
    <t>Z16</t>
  </si>
  <si>
    <t>Z17</t>
  </si>
  <si>
    <t>Papildus:</t>
  </si>
  <si>
    <t>POT, Apakšstacija (1)</t>
  </si>
  <si>
    <t>Būvniecība netiek rekomendēta</t>
  </si>
  <si>
    <t>POT, Apakšstacija (2)</t>
  </si>
  <si>
    <t>Piebraucamie ceļi, A alternatīvas būvniecībai</t>
  </si>
  <si>
    <t>Purmaļu trase</t>
  </si>
  <si>
    <t>Potenciālajā susināšanas ietekmes zonā atrodas biotopi 9010* Veci vai dabiski boreāli meži, 9080* Staignāju meži un 91E0* Aluviāli meži, kā arī ar mitriem meža biotopiem saistītu sugu dzīvotnes (kaķpēdiņu un kastaņbrūnā artonija, gludkausiņa jungermannija, kailā apaļlape un tumšbrūnā un melnsvītras cietpiepe)</t>
  </si>
  <si>
    <t>Nav pieļaujama sāngrāvju padziļināšana zem esošās atzīmes; Kabeļtrases un ceļa trases paplašinājumi, ja tādi nepieciešami, virzāmi pa ceļa ziemeļu pusi (O)</t>
  </si>
  <si>
    <t>Purmaļu trases atzars</t>
  </si>
  <si>
    <r>
      <t xml:space="preserve">Kastaņbrūnās artonijas dzīvotne un biotops 9080* </t>
    </r>
    <r>
      <rPr>
        <i/>
        <sz val="10"/>
        <color theme="1"/>
        <rFont val="Calibri"/>
        <family val="2"/>
        <scheme val="minor"/>
      </rPr>
      <t>Staignāju meži</t>
    </r>
  </si>
  <si>
    <t>Nav pieļaujama ceļa sāngrāvju padziļināšana; Kabeļtrases vēlams izvietot ceļa rietumu pusē (O)</t>
  </si>
  <si>
    <t>Aivara ceļš</t>
  </si>
  <si>
    <t>Uz rietumiem no ceļa biotops 9010* Veci vai dabiski boreāli meži un 91D0* Purvaini meži, uz tiem iespējama negatīva susināšanas ietekme attiecīgi 2 un 0,9 ha platībā</t>
  </si>
  <si>
    <t>Nav pieļaujama ceļa sāngrāvju padziļināšana, ja ceļu nepieciešams rekonstruēt, kabeļtrasēm jāizvēlas ceļa austrumu puse (O)</t>
  </si>
  <si>
    <t>Kraukļu ceļš</t>
  </si>
  <si>
    <t>Uz dienvidiem no karjera ceļa malā atrodas meža biotops 9080* Staignāju meži un aizsargājamu sugu dzīvotne (kastaņbrūnā un vīnkrāsas artonija, zaļā buksbaumija) 0,5 ha platībā</t>
  </si>
  <si>
    <t>Nav pieļaujams padziļināt ceļa sāngrāvjus aptuveni 150 m posmā gar biotopu (O)</t>
  </si>
  <si>
    <t>Jaunupes ceļš</t>
  </si>
  <si>
    <t>Ceļa dienvidu daļā tā ziemeļu pusē pieguļ biotopi 9010* Veci vai dabiski boreāli meži un 91E0* Aluviāli meži; Susināšanas ietekme potenciāli var skart biotopu 9010* un 91E0* un sugu dzīvotnes ceļa dienvidu daļā, bet šķērsojot biotopu 9010* pie Z4 novietnes, kabeļtrases ierīkošanai tiks iznīcināta daļa biotopa 9010*</t>
  </si>
  <si>
    <t>Nav pieļaujama ceļa sāngrāvju padziļināšana un ceļa paplašināšana uz ziemeļu pusi posmā, kur tas iet gar biotopiem 9010* un 91E0* (poligoni 24AP116_108, 109), savukārt pie Z4 novietnes kabeļtrases ierīkošanai jāizvēlas ceļa rietumu puse (O)</t>
  </si>
  <si>
    <t>Ķuikules ceļš</t>
  </si>
  <si>
    <t>Gar Vedamurgu gan ceļa rietumu, gan austrumu pusē atrodas biotops 91E0* Aluviāli meži</t>
  </si>
  <si>
    <t>Nav pieļaujamas darbības, kuru rezultātā notiktu papildus susināšana biotopā 91E0*, kā arī kabeļtrase jāizvieto ceļam tikai vienā pusē (vēlams - austrumu pusē) (O)</t>
  </si>
  <si>
    <t>Vedamurgas trase</t>
  </si>
  <si>
    <t>Potenciālā kabeļtrašu iznīcinātā biotopu biotops 91D0* Purvaini meži</t>
  </si>
  <si>
    <t>Kabeļtrasi izvietot ceļa pretējā pusē biotopam - no Ķuikules ceļa līdz Z8 ceļa dienvidu pusē, tālāk ceļa ziemeļu un rietumu pusē (O)</t>
  </si>
  <si>
    <t xml:space="preserve">Apturēšana vai neuzsākšana no 1. jūnija līdz 30. septembrim nakts laikā no saulrieta līdz saullēktam, ja: 1) vēja ātrums turbīnas rotora augstumā ir  7 m/s vai mazāks, 2) gaisa temperatūra ir augstāka par 6 C, 3) nokrišņu daudzums nepārsniedz 1 mm/h. Atkarībā no monitoringa rezultātiem ierobežojumi varētu tikt pārskatīti - atcelti pavisam, atviegloti vai pastiprināti (O). </t>
  </si>
  <si>
    <t xml:space="preserve">VES apturēšana vai neuzsākšana no 1. jūnija līdz 30. septembrim nakts laikā no saulrieta līdz saullēktam, ja: 1) vēja ātrums turbīnas rotora augstumā ir  7 m/s vai mazāks, 2) gaisa temperatūra ir augstāka par 6 C, 3) nokrišņu daudzums nepārsniedz 1 mm/h. Atkarībā no monitoringa rezultātiem, saskaņojot ar sertificētu sikspārņu ekspertu,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t>
  </si>
  <si>
    <t xml:space="preserve">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 </t>
  </si>
  <si>
    <t xml:space="preserve">VES 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saskaņojot ar sertificētu sikspārņu ekspertu,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t>
  </si>
  <si>
    <t>Būvniecības perioda nosacījumi/ ierobežojumi (O (obligātie); R (rekomendējošie))</t>
  </si>
  <si>
    <t>VES parka projektēšanas laikā, risinājums saskaņojams ar sertificētu biotopu un sugu ekspertu</t>
  </si>
  <si>
    <t>Plānotais VES laukums atrodas meža nogabalos, kas ir jaunaudzes vai vidēja vecuma priežu un egļu audzes, daļa arī izcirtums. Ievērot noteiktos risinājumus iespējamās ietekmes uz biotopu 9080* (poligons nr. 24AP116_107) mazināšanai (O)</t>
  </si>
  <si>
    <t>Tehnoloģiskā laukuma izbūve jāveic plānotajā vietā, reljefa paaugstinājumā; nav pieļaujami risinājumi, kas radītu susināšanas ietekmi uz biotopu 91E0* (O)</t>
  </si>
  <si>
    <t>VES novietnes apkārtnē uz dienvidiem un rietumiem ir meža nogabali - kastaņbrūnās artonijas dzīvotne. Paredzama negatīva ietekme uz dzīvotnes mikroklimatu (1,1 ha) un hidroloģisko režīmu (līdz 2,6 ha). (O)</t>
  </si>
  <si>
    <t>aptuveni 80 m attālumā uz austrumiem no novietnes konstatēts mitrumatkarīgu apstākļu meža biotops 9080* Staignāju meži (nr. 24AP116_121), uz kuru ir potenciāli iespējama būvniecības ietekme. Nav vēlams padziļināt esošā ceļa sāngrāvjus. (O)</t>
  </si>
  <si>
    <t>50 m uz rietumiem atrodas aizsargājami meža biotopi 9010* Veci vai dabiski boreāli meži (18KT679_9) un 91D0* Purvainie meži (bez nr.). Ievērot ietekmi mazinous pasākumus. Nav vēlams padziļināt esošā ceļa sāngrāvjus. (O)</t>
  </si>
  <si>
    <t>Dienvidu pusē ap 100 m  no novietnes atrodas biotops 91D0* Purvaini meži (24TC182_41). Ievērot ietekmi mazinous pasākumus. (O)</t>
  </si>
  <si>
    <t>Teorētiski iespējama susināšanas ietekme uz  biotopu 9080* (0,2 ha) un kastaņbrūnās artonijas dzīvotni (0,7 ha), taču šīs platības atrodas jau ceļa būvniecības un grāvja ietekmētā teritorijā. (O)</t>
  </si>
  <si>
    <r>
      <rPr>
        <b/>
        <sz val="11"/>
        <color theme="1"/>
        <rFont val="Calibri"/>
        <family val="2"/>
        <scheme val="minor"/>
      </rPr>
      <t xml:space="preserve">Uzstādīt VES apturēšanas kameru sistēmas (jānodrošina tādas sistēmas, kas turbīnu rotorus spēs apstādināt vai vismaz būtiski sabremzēt pirms putns ir ielidojis sadursmju riska zonā)(O); Saskaņā ar pirmbūvniecības monitoringa rezultātiem izvērtēt šī brīža priekšlikumus </t>
    </r>
    <r>
      <rPr>
        <sz val="11"/>
        <color theme="1"/>
        <rFont val="Calibri"/>
        <family val="2"/>
        <charset val="186"/>
        <scheme val="minor"/>
      </rPr>
      <t>-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(O), (3) ievērot pūču aizsardzības pasākumus (trokšņa ierobežojumi) (R)</t>
    </r>
  </si>
  <si>
    <t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t>
  </si>
  <si>
    <t>Ministru kabineta noteikumi Nr.936. nosaka ka,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t>
  </si>
  <si>
    <t>Tehnoloģiskā laukuma izbūvē vēlams izvēlēties risinājumu, kas iespējami samazina susināšanas ietekmi, risinājums bez sāngrāvjiem, maksimālā iespējamās ietekmes platība 0,7 ha  biotops 9080* (poligons nr. 24AP116_107) (O). VES izbūve un ar to saistītās infrastruktūras izveide tiek īstenota tā, lai netiktu būtiski izmainīts hidroloģiskais režīms mitrāju teritorijās.</t>
  </si>
  <si>
    <t>VES izbūve un ar to saistītās infrastruktūras izveide tiek īstenota tā, lai netiktu būtiski izmainīts hidroloģiskais režīms mitrāju teritorijās.</t>
  </si>
  <si>
    <t xml:space="preserve">Projektējot VES laukuma novietojumu jāņem vērā biotopa 91E0* (nr. 19KT679_33) novietojums (O). VES izbūve un ar to saistītās infrastruktūras izveide tiek īstenota tā, lai netiktu būtiski izmainīts hidroloģiskais režīms mitrāju teritorijās. </t>
  </si>
  <si>
    <t xml:space="preserve">Veidot novietni bez sāngrāvjiem rietumu un dienvidu pusē, lai iespējami samazinātu susināšanas ietekmi uz kastaņbrūnās artonijas dzīvotni (O). VES izbūve un ar to saistītās infrastruktūras izveide tiek īstenota tā, lai netiktu būtiski izmainīts hidroloģiskais režīms mitrāju teritorijās.  </t>
  </si>
  <si>
    <t xml:space="preserve">Nav pieļaujams padziļināt Vedamurgas trases ceļa grāvjus, novietne jāprojektē tā, lai neietekmētu hidroloģisko režīmu biotopos esošā ceļa dienvidu pusē. (O) VES izbūve un ar to saistītās infrastruktūras izveide tiek īstenota tā, lai netiktu būtiski izmainīts hidroloģiskais režīms mitrāju teritorijās. </t>
  </si>
  <si>
    <t xml:space="preserve">Projektēšanas gaitā neplānojot sāngrāvjus biotopa 9080* Staignāju meži (nr. 24AP116_121) pusē (O). VES izbūve un ar to saistītās infrastruktūras izveide tiek īstenota tā, lai netiktu būtiski izmainīts hidroloģiskais režīms mitrāju teritorijās. </t>
  </si>
  <si>
    <t xml:space="preserve">Projektēšanas gaitā neplānot ceļa grāvju padziļināšanu (O). VES izbūve un ar to saistītās infrastruktūras izveide tiek īstenota tā, lai netiktu būtiski izmainīts hidroloģiskais režīms mitrāju teritorijās.  </t>
  </si>
  <si>
    <t xml:space="preserve">Jānodrošina, ka VES novietnes dienvidu pusē netiek veidoti sāngrāvji un netiek ietekmēts biotopa 91D0* (24TC182_41) hidroloģiskais režīms. (O) VES izbūve un ar to saistītās infrastruktūras izveide tiek īstenota tā, lai netiktu būtiski izmainīts hidroloģiskais režīms mitrāju teritorijās. </t>
  </si>
  <si>
    <t xml:space="preserve">Jānodrošina, ka VES novietnes dienvidu pusē netiek veidoti grāvji, kuru dibena atzīme ir zemāka par biotopu un sugas dzīvotnes virsas atzīmi (O). VES izbūve un ar to saistītās infrastruktūras izveide tiek īstenota tā, lai netiktu būtiski izmainīts hidroloģiskais režīms mitrāju teritorijās.  </t>
  </si>
  <si>
    <t>VES parka projektēšanas laikā, risinājums saskaņojams ar sertificētu biotopu un sugu ekspertu (O)</t>
  </si>
  <si>
    <t>Rekomendētais risinājums. VES parka projektēšanas laikā, risinājums saskaņojams ar sertificētu biotopu un sugu ekspertu (O)</t>
  </si>
  <si>
    <t xml:space="preserve"> kritalas ar diametru &gt;25 cm nepieciešams saglabāt un pārvietot uz blakusesošajām mežaudzēm (visos gadījumos)  (R) ; Jāizvairās no pievestas melnzemes izmantošanas, lai teritorijā neievestu invazīvo sugu sēklas (O)</t>
  </si>
  <si>
    <t xml:space="preserve">kritalas ar diametru &gt;25 cm nepieciešams saglabāt un pārvietot uz blakusesošajām mežaudzēm  (R) ; Būvdarbos izmantot melnzemi, kas iegūta projekta teritorijā (O) </t>
  </si>
  <si>
    <t>Koku ciršanas darbi, kas saistīti ar VES būvniecību, un būvniecības darbi saskaņojami ar sertificētu putnu ekspertu (O)</t>
  </si>
  <si>
    <t>Elektropārvades līniju gaisa vadiem jābūt marķētiem (O)</t>
  </si>
  <si>
    <t>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t>
  </si>
  <si>
    <t>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(O) , (2) VES apturēt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t>
  </si>
  <si>
    <t xml:space="preserve">Tā kā pētījumi par VES trokšņa ietekmi uz urālpūcēm ir pretrunīgi,
tad ievērojot piesardzības principu, izvēlēties pēc iespējas klusāku VES modeli, lai nodrošinātu pēc iespējas mazāku ietekmi uz pūcēm. (O) </t>
  </si>
  <si>
    <t>Kultūrvēsturiskās vērtības</t>
  </si>
  <si>
    <t>Ietekme uz gaisa kvalitāti</t>
  </si>
  <si>
    <t>Zemas frekvences troksnis</t>
  </si>
  <si>
    <t>Vides riski un avārijas</t>
  </si>
  <si>
    <t>Atkritumu apsaimniekošana</t>
  </si>
  <si>
    <t>Ainava</t>
  </si>
  <si>
    <t xml:space="preserve">Troksnis </t>
  </si>
  <si>
    <t>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t>
  </si>
  <si>
    <t>Ietekme uz virszemes ūdensobjektiem</t>
  </si>
  <si>
    <t>Ietekme uz grutsūdeņiem</t>
  </si>
  <si>
    <t>Ietekme uz meliorācijas sistēmām</t>
  </si>
  <si>
    <t>Sakaru sistēmas</t>
  </si>
  <si>
    <t xml:space="preserve">VES augstuma samazināšana līdz 275m (R) </t>
  </si>
  <si>
    <t>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t>
  </si>
  <si>
    <t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t>
  </si>
  <si>
    <t>Atkritumu apsaimniekošana atbilstoši normatīvo aktu prasībām (O)</t>
  </si>
  <si>
    <t xml:space="preserve">Regulāra tehnikas un mehānismu pārbaude, lai novērstu iespējamu eļļas un citu bīstamo vielu noplūdi (R) </t>
  </si>
  <si>
    <t>Ja nepieciešams, tad izstrādāt meliorācijas sistēmas pārkārtošanas projektu. Ja tiek konstatēta iespējama ietekme uz sugām vai biotopiem, tad piesaistīt sugu un biotopu ekspertu. (O)</t>
  </si>
  <si>
    <t xml:space="preserve">Regulāra tehnikas un mehānismu pārbaude, lai novērstu iespējamu eļļas un citu bīstamo vielu noplūdi. Grunts piesārņojuma līmeņa novērtēšana pirms laukuma demontāžas (R) </t>
  </si>
  <si>
    <t>Izvēlēties VES modeli un darbības režīmu, kas nodrošina iespējami zemākus zemās frekvences trokšņa līmeņus (O)</t>
  </si>
  <si>
    <t>Izvēlēties pēc iespējas klusāku VES turbīnas modeli (O)</t>
  </si>
  <si>
    <t>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t>
  </si>
  <si>
    <t>A un A' alternatīva (arī B un B') 1.V-11.VIII,6:35-7:20; 7.-27.IV,13.VIII-3.IX, 7:40-8.20 (O)</t>
  </si>
  <si>
    <t>A un A' alternatīva (arī B un B') 8.-24.IV,15.VIII-3.IX, 7:40-8:20,18:40-19:30 (O)</t>
  </si>
  <si>
    <t>A un A' alternatīva (arī B un B') 8.-24.IV,6.-29.VII,19:05-19:40 (O)</t>
  </si>
  <si>
    <t xml:space="preserve">Ja tiek konstatēti apraides traucējumi pēc objekta realizācijas, tad nodrošināt risinājumus traucējuma novēršanai (R) </t>
  </si>
  <si>
    <t xml:space="preserve">Mežistrāde veicama no 1. septembra līdz 1. februārim (R); Laikā starp 1. martu un 1. augustu rekomendēts neplānot nekādus darbus, kas saistīti ar paaugstinātu trokšņa un mākslīgā apgaismojuma emisiju (R) </t>
  </si>
  <si>
    <t>Putnu aizsardzības rekomendācijas un nosacījumi pēc IVN Pamatojums</t>
  </si>
  <si>
    <t>Biotopu aizsardzība rekomendācijas pēc IVN Pamatojums</t>
  </si>
  <si>
    <t>Putnu aizsardzība rekomendācijas pēc IVN Pamatojums</t>
  </si>
  <si>
    <t>Aspekts</t>
  </si>
  <si>
    <t>Ietekmes raksturojums</t>
  </si>
  <si>
    <t>Plānotie ietekmi mazinošie pasākumi</t>
  </si>
  <si>
    <t>Plānoto ietekmes mazināšanas pasākumu periods (būvniecības posms, ekspluatācijas posms)</t>
  </si>
  <si>
    <t>VES numurs vai kadastra apzīmējums uz kuru attiecas plānotie ietekmes mazināšanas pasākumi</t>
  </si>
  <si>
    <t>Paliekošā ietekme pēc pasākumu realizācijas</t>
  </si>
  <si>
    <t>Ietekme uz sugām un biotopiem (detalizēti katrai turbīnai apraksts pieejams 12. pielikumā un sugu un biotopu eksperta atzinumā)</t>
  </si>
  <si>
    <t>Ietekme uz potenciāliem vai esošiem dižkokiem</t>
  </si>
  <si>
    <t>Detalizēts maršruta plāns VES konstrukciju transportēšanai, netraumējot un neiznīcinot potenciālo dižkoku, labvēlīgu augšanas apstākļu nodrošināšana. Nepieciešamības gadījumā papildu koka aizsardzības pasākumu nodrošināšana uzstādot aizsargbarjeras.</t>
  </si>
  <si>
    <t>Būvniecības posms</t>
  </si>
  <si>
    <t>Visas</t>
  </si>
  <si>
    <t>Nebūtiska ietekme</t>
  </si>
  <si>
    <t>Ietekme uz sugām un biotopiem kabeļtrašu, ceļu un montāžas laukumu būvniecības laikā</t>
  </si>
  <si>
    <t xml:space="preserve">Iespēju robežās infrastruktūras atvirzīšana no īpaši aizsargājamām sugām un biotopiem. </t>
  </si>
  <si>
    <t>Nebūtiski nelabvēlīga lokālā un reģionālā līmenī</t>
  </si>
  <si>
    <t>Turbīnas tehnoloģiskā laukuma izbūvei ieteicams izvēlēties risinājumu, kas iespējami samazina susināšanu un pēc iespējas saglabāt teritorijā esošo hidroloģisko režīmu</t>
  </si>
  <si>
    <t xml:space="preserve">Kritalas ar diametru &gt;25 cm nepieciešams saglabāt un pārvietot uz blakusesošajām mežaudzēm; Būvdarbos izmantot melnzemi, kas iegūta projekta teritorijā </t>
  </si>
  <si>
    <t>VES parka projektēšanas laikā, izmaiņas saskaņojamas ar sertificētu biotopu un sugu ekspertu</t>
  </si>
  <si>
    <t>Atsevišķu sugu indivīdu un sugu dzīvotņu kā arī aizsargājamo biotopu platība iznīcināšana un ietekmēšana</t>
  </si>
  <si>
    <t>VES parka projektēšanas laikā, iespēju robežās izvēlēties tehnoloģiskos risinājumus, lai sugu, dzīvotņu un biotopu iznīcināšanas platības tiktu samazinātas</t>
  </si>
  <si>
    <t>Nebūtiski nelabvēlīga ietekme, kas neatstās nelabvēlīgu ietekmi uz sugu populācijām un biotopu aizsardzības stāvokli</t>
  </si>
  <si>
    <t>Ietekme uz sikspārņiem (detalizēti katrai turbīnai apraksts pieejams 12. pielikumā un sugu un biotopu eksperta atzinumā)</t>
  </si>
  <si>
    <t>Sikspārņu bojāejas risks</t>
  </si>
  <si>
    <t xml:space="preserve">VES 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saskaņojot ar sertificētu sikspārņu ekspertu,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t>
  </si>
  <si>
    <t>Ekspluatācijas posms (pirmie 2 gadi)</t>
  </si>
  <si>
    <t>Z3,Z4, Z5, Z6, Z9, Z10, Z12, Z13, Z16, Z17</t>
  </si>
  <si>
    <t>Neliela nelabvēlīga ietekme</t>
  </si>
  <si>
    <t xml:space="preserve">VES apturēšana vai neuzsākšana no 1. jūnija līdz 30. septembrim nakts laikā no saulrieta līdz saullēktam, ja: 1) vēja ātrums turbīnas rotora augstumā ir  7 m/s vai mazāks, 2) gaisa temperatūra ir augstāka par 6 C, 3) nokrišņu daudzums nepārsniedz 1 mm/h. Atkarībā no monitoringa rezultātiem, saskaņojot ar sertificētu sikspārņu ekspertu,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t>
  </si>
  <si>
    <t>Z1 un Z2</t>
  </si>
  <si>
    <t xml:space="preserve">VES aprīkošana ar automātiskajiem ultraskaņas detektoriem, bojāgājušo sikspārņu uzskaite papildu ietekmi mazinošo pasākumu nepieciešamības izvērtēšanai. </t>
  </si>
  <si>
    <t>Pēc saskaņošanas ar ekspertiem</t>
  </si>
  <si>
    <t>Kumulatīvās ietekmes ar citiem VES parkiem</t>
  </si>
  <si>
    <t xml:space="preserve">Pašreiz rekomendēta tikai vēja parka Limbaži ziemeļu alternatīva ar ne vairāk kā 12 turbīnām, kas ir vērtējami labvēlīgi no sikspārņu aizsardzības viedokļa. Tuvākais VES parks ir viena turbīna VES Senlejas, taču pēc papildus sikspārņu eksperta vērtējuma, kumulatīvā ietekme no šīs vienas turbīnas nav sagaidāma, tāpat kā no tuvākā VES parka VES Aloja, kas atrodas aptuveni 25 km attālumā no VES Limbaži. Nav sagaidāma arī ietekme uz Salacas ieleju. </t>
  </si>
  <si>
    <t>Ekspluatācijas posms</t>
  </si>
  <si>
    <t>Ietekme uz putniem (detalizēti katrai turbīnai apraksts pieejams 12. pielikumā un sugu un biotopu eksperta atzinumā)</t>
  </si>
  <si>
    <t>Ietekme uz ĪA sugu populāciju - traucējums putnu ligzdošanas laikā</t>
  </si>
  <si>
    <t xml:space="preserve">Koku ciršanu ar motorizētu tehniku, lai nodrošinātu veģetācijas apauguma noņemšanu neveic dabas vērtību koncentrācijas teritorijās  no 1. marta līdz 31. augustam (būvdarbu drošības dēļ atsevišķos gadījumos šo periodu iespējams mainīt, ja to saskaņo ar sertificētu sugu ekspertu). </t>
  </si>
  <si>
    <t>VES trokšņa ietekme uz pūču populāciju</t>
  </si>
  <si>
    <t xml:space="preserve">Tā kā pētījumi par VES trokšņa ietekmi uz urālpūcēm ir pretrunīgi, tad ievērojot piesardzības principu, izvēlēties pēc iespējas klusāku VES modeli, lai nodrošinātu pēc iespējas mazāku ietekmi uz pūcēm. </t>
  </si>
  <si>
    <t>Putnu bojāejas risks sadursmēs ar VES (dienas plēsīgie putni un melnie stārķi)</t>
  </si>
  <si>
    <t>VES turbīnu aprīkošana ar viedo kameru sistēmām turbīnu darbības ierobežošanai vai īslaicīgai apturēšanai ((1) VES apturēt līdz stundai pirms un pēc gan lokālā saullēkta, gan saulrieta planētājputnu aizsardzībai no 1. aprīļa līdz 1. oktobrim, ja to nevar novērst ar kameru risinājumu, kas tiek precizēts pirmsbūvniecības monitoringa laikā, (2) VES apturēt barus veidojošo migrējošo putnu (no 15. februāra līdz 15. maijam un no 1. septembra līdz 15. novembrim) aizsardzībai, ja to nevar novērst ar kameru risinājumu, kas tiek precizēts pirmsbūvniecības monitoringa laikā)</t>
  </si>
  <si>
    <t>Visas/ Pēc saskaņošanas ar ekspertiem</t>
  </si>
  <si>
    <t xml:space="preserve">Trokšņa radītais traucējums uz visiem putniem </t>
  </si>
  <si>
    <t>Iespējami zemas trokšņu emisijas vēja turbīnu modeļu izvēle, atbilstošu tehnoloģisko risinājumu izvēle, kas mazinātu aerodinamisko troksni.</t>
  </si>
  <si>
    <t>Putnu bojāejas risks -  traucējums putnu ligzdošanas laikā, sadursmju risks un barošanās teritorijas zudums</t>
  </si>
  <si>
    <t>Monitoringa plāna izstrāde. Monitorings papildu ietekmi mazinošo pasākumu nepieciešamības izvērtēšanai.</t>
  </si>
  <si>
    <t>Ietekme uz migrējošiem putniem</t>
  </si>
  <si>
    <t>Monitoringa plāna izstrādes laikā tiek definēts pieslēguma risinājums AST un noteikts vai un kur nepieciešams veikt elektrolīnijas marķēšanu</t>
  </si>
  <si>
    <t>AST līnija</t>
  </si>
  <si>
    <t>Dzīvotņu iznīcināšana tieši iznīcinot dzīvotnes vai mainot apkārtesošo dzīvotņu kvalitāti</t>
  </si>
  <si>
    <t>Vēja turbīnu montāžas laukumu izvietošana jaunaudzēs vai jau esošajos izcirtumos, kā arī maksimāli izmantot un pielāgot jau esošo ceļu infrastruktūru, lai mazinātu teritorijas fragmentāciju un dzīvotņu iznīcināšanu vai pasliktināšanos</t>
  </si>
  <si>
    <t>Būvniecības un ekspluatācijas posms</t>
  </si>
  <si>
    <t>Vēja parks kā barjeras efekts putnu pārlidojumiem</t>
  </si>
  <si>
    <t xml:space="preserve">VES izvietots kompakti, kā relatīvi šaura josla, ko putni migrācijas periodā var apiet samazinot sadursmju riskus, kā arī neradot lielus enerģijas zudumus migrējošo putnu sugām. Tāpat pašreiz rekomendēta tikai vēja parka ziemeļu alternatīva ar ne vairāk kā 12 turbīnām. </t>
  </si>
  <si>
    <t>Vēja parka tuvumā ir paredzēts būvēt 1 VES (VES Senlejas), bet citi tuvākie vēja parki atrodas aptuveni 25 km attālumā - VES Aloja. Pēc atkārtota ornitologa vērtējuma, kumulatīvā ietekme nav sagaidāma</t>
  </si>
  <si>
    <t>Ietekme uz zīdītājiem (izņemot sikspārņus)</t>
  </si>
  <si>
    <t>Iespējama pārvietošanās maršrutu maiņa, barošanās un dzīvotņu iznīcināšana vai stāvokļa pasliktināšana</t>
  </si>
  <si>
    <t>Pierašanas ātrums pie jauniem objektiem un trokšņa avotiem dzīvesvietā</t>
  </si>
  <si>
    <t xml:space="preserve">Izvēlēties pēc iespējas klusāku vēja turbīnas modeli un būvēt tikai ziemeļu alternatīvu ar ne vairāk kā 12 vēja turbīnām. Pašreiz teritorijā noris ļoti intensīva mežistrāde un ir ļoti plašs ceļu tīkls. </t>
  </si>
  <si>
    <t>Pēc IVN rezultātiem rekomendēts būvēt tikai ziemeļu alternatīvu, ar ne vairāk kā 12 VES</t>
  </si>
  <si>
    <t>Neliela nelabvēlīga ietekme lokālā mērogā</t>
  </si>
  <si>
    <t>Monitoringa pasākumi putniem</t>
  </si>
  <si>
    <t>Putnu monitoringa programma</t>
  </si>
  <si>
    <t xml:space="preserve">Prioritāri nepieciešams veikt ligzdojošo dienas plēsīgo putnu monitoringu pirmsbūvniecības, būvniecības un VES parka ekspluatācijas laikā. Atkarībā no monitoringa rezultātiem var tikt noteikti ierobežojumi konkrētu VES turbīnu ekspluatācijai vai VES turbīnu būvniecībai. Pilna monitoringa programma un apjoms saskaņojams ar Dabas aizsardzības pārvaldi. Aktualizētā monitoringa programma jāsaskaņo ne vēlāk kā vienu gadu pirms monitoringa uzsākšanas. Monitoringa dati iesniedzami DAP un VVD. </t>
  </si>
  <si>
    <t>Pirmsbūvniecības posms, Būvniecības posms, Ekspluatācijas posms</t>
  </si>
  <si>
    <t>Monitoringa pasākums sikspārņiem</t>
  </si>
  <si>
    <t>Sikspārņu monitoringa programma</t>
  </si>
  <si>
    <t xml:space="preserve">Projektēšanas un pirms-būvniecības periodā izstrādā detalizētu sikspārņu monitoringa programmu, pārskata IVN ziņojuma uzskaišu maršrutus un punktus, un vismaz vienu gadu veic sikspārņu aktivitātes monitoringu rekomendētās VES alternatīvas teritorijā datu precizēšanai. Obligāti veicams sikspārņu pēc būvniecības monitorings vismaz 2 gadus pēc VES ekspluatācijas. Sikspārņu eksperta atzinumā norādīts, ka pēc monitoringa datiem pašreizējie ierobežojumi var tikt pārskatīti – gan pastiprināti, gan samazināti. Aktualizētā monitoringa programma jāsaskaņo ne vēlāk kā vienu gadu pirms monitoringa uzsākšanas. Monitoringa dati iesniedzami DAP un VVD. </t>
  </si>
  <si>
    <t>Pirmsbūvniecības, Ekspluatācijas posms</t>
  </si>
  <si>
    <t>Visas, īpaša vērība jāpievērš turbīnām z1 un z2</t>
  </si>
  <si>
    <t>Ietekme uz Natura 2000 teritorjām</t>
  </si>
  <si>
    <t>Ietekme uz Natura 2000 tīkla konektivitāti, kā arī ietekme uz putnu sugām Natura 2000 teritorijā</t>
  </si>
  <si>
    <t>Atteikšanās no vairākām VES turbīnām IVN izstrādāšanas laikā. Detalizēts ekspertu un konsultantu vērtējums uz tuvākajām N2000 teritorijām</t>
  </si>
  <si>
    <t>Būvniecības posms, Ekspluatācijas posms</t>
  </si>
  <si>
    <t xml:space="preserve">Ainavas un vizuālā ietekme </t>
  </si>
  <si>
    <t>Vizuālā ietekme uz ainavas uztveri, ainavas kā resursa vērtību</t>
  </si>
  <si>
    <t>Vēja elektrostaciju torņi un rotora spārni tiks krāsoti vienā krāsā.</t>
  </si>
  <si>
    <t>Ietekme (izmaiņas ainavā) diennakts tumšajā laikā</t>
  </si>
  <si>
    <t>Vakara un nakts laikā tiks izmantots vienas krāsas apgaismojums.</t>
  </si>
  <si>
    <t>Ietekme uz redzamību no Lībiešu upuralām</t>
  </si>
  <si>
    <t>Atteikšanās no vairākām VES turbīnām IVN izstrādāšanas laikā un atsevišķu VES turbīnu augstuma samazināšana līdz 275 m</t>
  </si>
  <si>
    <t>Z9 augstums līdz 275 m, Z17 augstums līdz 275 m</t>
  </si>
  <si>
    <t>Ietekme uz dižkokiem un ainaviskajiem kokiem</t>
  </si>
  <si>
    <t>Detalizēts maršruta plāns VES konstrukciju transportēšanai, iespēju robežās netraumējot un neiznīcinot dižkokus un ainaviskos kokus. Nepieciešamības gadījumā papildu koka aizsardzības pasākumu nodrošināšana uzstādot aizsargbarjeras.</t>
  </si>
  <si>
    <t>Jaunas vertikālas dominantes ierastajā ainavā un skats no ainaviski vērtīgām teritorijām</t>
  </si>
  <si>
    <t>Jaunu, iepriekš neapzinātu arheoloģisku objektu atklāšana būvdarbu laikā</t>
  </si>
  <si>
    <t>Ja būvdarbu laikā tiek atklāti arheoloģiskus vai citus objektus ar kultūrvēsturisku vērtību, par to nekavējoties jāziņo Nacionālajai kultūras mantojuma pārvaldei un turpmākie darbi jāpārtrauc un turpmākās darbības jāsaskaņo ar NKMP un nepieciešamības gadījumā arī ar citām kompetentajām iestādēm (jārīkojas saskaņa ar likumu "Par kultūras pieminekļu aizsardzību").</t>
  </si>
  <si>
    <t>Visa teritorija</t>
  </si>
  <si>
    <t>Nav paredzamas nozīmīgas gaisu piesārņojošo vielu emisijas vēja parka ekspluatācijas periodā.</t>
  </si>
  <si>
    <t>Saņemot sūdzības  par putekļu radītiem traucējumiem, tiks nodrošināta ceļu virsmas mitrināšana vai apstrāde ar pretputekļu materiālu.</t>
  </si>
  <si>
    <t>Netiks pieļauta būvniecības darbos izmantoto transportlīdzekļu un mehānismu dzinēju darbība tukšgaitā. Regulāras būvobjektu pārbaudes pretputēšanas pasākumu nepieciešamības nodrošināšanai nepieciešamības gadījumā.</t>
  </si>
  <si>
    <t>Vides troksnis</t>
  </si>
  <si>
    <t>Izmantoto iekārtu un mehānismu radītais troksnis uz dzīvojamās apbūves teritorijām</t>
  </si>
  <si>
    <t xml:space="preserve">Zemas trokšņu emisijas vēja turbīnu modeļu izvēle, atbilstošu tehnoloģisko risinājumu izvēle, kas mazinātu mehānismu darbības radīto un aerodinamisko troksni. </t>
  </si>
  <si>
    <t>VES radīts zemas frekvences troksnis</t>
  </si>
  <si>
    <t>Zemas trokšņu emisijas vēja turbīnu modeļu izvēle, atbilstošu tehnoloģisko risinājumu izvēle, kas mazinātu mehānismu darbības radīto un aerodinamisko troksni.</t>
  </si>
  <si>
    <t>Mirgošanas efekta izraisīti traucējumi</t>
  </si>
  <si>
    <t>Turbīnas, kas veido ietekmi uz dzīvojamajām ēkām, tiks automatizēti apturētas laikos, kad šī ietekme tiek novērsta (VES darbības pārtraukums konkrētos laika periodos), nodrošinot atbilstību norādītajiem ietekmes mērķlielumiem. Projektēšanas fāzē, kad ir zināms konkrēts turbīnu modelis, tiek veikta atkārtota mirgošanas efekta modelēšana, lai precizētu ietekmi mazinošos pasākumus uz tuvākajām viensētām, jo apturēšanas periodi var atšķirties no IVN modelētā sliktākās ietekmes scenārija ar 12 VES</t>
  </si>
  <si>
    <t>Z2 apturēt (1.V-11.VIII,6:35-7:20; 7.-27.IV,13.VIII-3.IX, 7:40-8.20); Z9 apturēt (8.-24.IV,15.VIII-3.IX, 7:40-8:20,18:40-19:30); Z16 - apturēt 8.-24.IV,6.-29.VII,19:05-19:40 (O)</t>
  </si>
  <si>
    <t>Degvielas, smēreļļu noplūdes būvdarbu laikā</t>
  </si>
  <si>
    <t>Regulāra tehnikas un mehānismu pārbaude, lai novērstu iespējamu eļļas vai citu bīstamo vielu noplūdi.</t>
  </si>
  <si>
    <t>Grunts un gruntsūdeņu piesārņojums</t>
  </si>
  <si>
    <t>Regulāra tehnikas un mehānismu pārbaude, lai novērstu iespējamu eļļas vai citu bīstamo vielu noplūdi. Grunts piesārņojuma līmeņa novērtēšana pirms laukuma demontāžas.</t>
  </si>
  <si>
    <t>Ietekme uz meliorācijas sistēmu funkcionalitāti</t>
  </si>
  <si>
    <t xml:space="preserve">Izstrādāts meliorācijas sistēmu pārkārtošanas projekts. Ja tiek konstatēta ietekme uz biotopiem vai sugām, tad nepieciešams, tiek piesaistīts sertificēts sugu un biotopu eksperts </t>
  </si>
  <si>
    <t>Atkritumi</t>
  </si>
  <si>
    <t xml:space="preserve">Atkritumu veidošanās VES būvniecības un VES ekspluatācijas laikā </t>
  </si>
  <si>
    <t>Atkritumu apsaimniekošana atbilstoši normatīvo aktu prasībām.</t>
  </si>
  <si>
    <t>Vides un avāriju risks</t>
  </si>
  <si>
    <t>VES mehāniski bojājumi un avārijas (t.sk. ugunsgrēks)</t>
  </si>
  <si>
    <t>Automātiska procesu vadība un uzraudzība (t.sk. vibrācijas sensori, stacijas apturēšana rotora griešanās ātruma pārsniegšanas gadījumā, zibens aizsardzības un dūmu detektēšanas sistēmas)</t>
  </si>
  <si>
    <t>VES ugunsgrēks</t>
  </si>
  <si>
    <t>Automātiskas ugunsgrēka atklāšanas un dzēšanas sistēmas</t>
  </si>
  <si>
    <t>Eļļošanas sistēmas defekti ar eļļas noplūdi</t>
  </si>
  <si>
    <t>Automātiska procesu vadība un uzraudzība. Noplūžu detektēšanas sistēma.</t>
  </si>
  <si>
    <t>Apledojuma veidošanās uz VES rotora lāpstiņām</t>
  </si>
  <si>
    <t>Brīdinājuma zīmju uzstādīšana par ledus gabalu krišanas iespējamību.</t>
  </si>
  <si>
    <t>Ietekme uz sakaru un elektroniskās apraides sistēmām</t>
  </si>
  <si>
    <t>Ja pēc projekta realizācijas tiks konstatēti apraides traucējumi, tiks nodrošināti risinājumi traucējumu novēršanai.</t>
  </si>
  <si>
    <t>Sociāli ekonomiskie aspekti</t>
  </si>
  <si>
    <t>Ietekme vietējā mērogā</t>
  </si>
  <si>
    <t>Saskaņā ar Elektroenerģijas tirgus likumu tiks veikti vēja elektrostacijas maksājumi vietējās kopienas attīstībai par katras iekārtas uzstādīto kopējo jaudu.</t>
  </si>
  <si>
    <t>Vērā ņemama labvēlīga ietekme</t>
  </si>
  <si>
    <t>Ietekme reģionālā un nacionālā mērogā</t>
  </si>
  <si>
    <t>Investīcijas ekonomikā, tieši saistīto un netieši saistīto darba vietu skaita pieaugums, saimnieciskās aktivitātes potenciāla palielināšanās, enerģijas piedāvājuma palielināšanas tirgū, CO2 emisiju apjoma samazināšanās potenciāls, ieguldījums nacionālo enerģētikas politikas mērķu sasniegšanā.</t>
  </si>
  <si>
    <t>Pārrobežu ietekme</t>
  </si>
  <si>
    <t>Iespējamā ietekme uz putniem, zīdītājiem, ainavu, kā arī fizikālās ietekmes</t>
  </si>
  <si>
    <t xml:space="preserve">Veiktas konsultācijas ar Igaunijas Republikas Klimata ministriju, veikts pārrobežu novērtējums IVN ietvaros un aizvadīta sabiedriskā apspriešana ar Igaunijas Klimata ministriju un iedzīvotājiem.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</si>
</sst>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3" x14ac:knownFonts="1">
    <font>
      <sz val="11"/>
      <color theme="1"/>
      <name val="Calibri"/>
      <family val="2"/>
      <charset val="186"/>
      <scheme val="minor"/>
    </font>
    <font>
      <b/>
      <sz val="11"/>
      <color theme="1"/>
      <name val="Calibri"/>
      <family val="2"/>
      <charset val="186"/>
      <scheme val="minor"/>
    </font>
    <font>
      <b/>
      <sz val="10"/>
      <name val="Arial"/>
      <family val="2"/>
    </font>
    <font>
      <b/>
      <sz val="11"/>
      <color theme="1"/>
      <name val="Calibri"/>
      <family val="2"/>
      <scheme val="minor"/>
    </font>
    <font>
      <sz val="11"/>
      <name val="Calibri"/>
      <family val="2"/>
      <charset val="186"/>
      <scheme val="minor"/>
    </font>
    <font>
      <sz val="11"/>
      <color theme="1"/>
      <name val="Calibri"/>
      <family val="2"/>
      <scheme val="minor"/>
    </font>
    <font>
      <b/>
      <sz val="12"/>
      <color theme="1"/>
      <name val="Calibri"/>
      <family val="2"/>
      <scheme val="minor"/>
    </font>
    <font>
      <sz val="12"/>
      <color theme="1"/>
      <name val="Calibri"/>
      <family val="2"/>
      <scheme val="minor"/>
    </font>
    <font>
      <b/>
      <sz val="16"/>
      <color rgb="FFFF0000"/>
      <name val="Calibri"/>
      <family val="2"/>
      <scheme val="minor"/>
    </font>
    <font>
      <b/>
      <sz val="14"/>
      <color rgb="FF0070C0"/>
      <name val="Calibri"/>
      <family val="2"/>
      <scheme val="minor"/>
    </font>
    <font>
      <b/>
      <sz val="14"/>
      <color rgb="FFCC00CC"/>
      <name val="Calibri"/>
      <family val="2"/>
      <scheme val="minor"/>
    </font>
    <font>
      <b/>
      <sz val="13"/>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2"/>
      <color rgb="FFFF0000"/>
      <name val="Calibri"/>
      <family val="2"/>
      <scheme val="minor"/>
    </font>
    <font>
      <sz val="11"/>
      <color rgb="FFFF0000"/>
      <name val="Calibri"/>
      <family val="2"/>
      <scheme val="minor"/>
    </font>
    <font>
      <b/>
      <sz val="10"/>
      <color rgb="FF000000"/>
      <name val="Times New Roman"/>
      <family val="1"/>
      <charset val="186"/>
    </font>
    <font>
      <sz val="10"/>
      <color rgb="FF000000"/>
      <name val="Times New Roman"/>
      <family val="1"/>
      <charset val="186"/>
    </font>
    <font>
      <sz val="10"/>
      <color theme="1"/>
      <name val="Times New Roman"/>
      <family val="1"/>
      <charset val="186"/>
    </font>
    <font>
      <sz val="10"/>
      <color theme="1"/>
      <name val="Calibri"/>
      <family val="2"/>
      <charset val="186"/>
      <scheme val="minor"/>
    </font>
    <font>
      <b/>
      <sz val="10"/>
      <color rgb="FF000000"/>
      <name val="Times New Roman"/>
      <family val="1"/>
    </font>
    <font>
      <b/>
      <sz val="10"/>
      <color theme="1"/>
      <name val="Times New Roman"/>
      <family val="1"/>
    </font>
  </fonts>
  <fills count="9">
    <fill>
      <patternFill patternType="none"/>
    </fill>
    <fill>
      <patternFill patternType="gray125"/>
    </fill>
    <fill>
      <patternFill patternType="solid">
        <fgColor theme="7" tint="0.5999938962981048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6" tint="0.59999389629810485"/>
        <bgColor indexed="64"/>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s>
  <cellStyleXfs count="1">
    <xf numFmtId="0" fontId="0" fillId="0" borderId="0"/>
  </cellStyleXfs>
  <cellXfs count="113">
    <xf numFmtId="0" fontId="0" fillId="0" borderId="0" xfId="0"/>
    <xf numFmtId="0" fontId="0" fillId="0" borderId="0" xfId="0" applyAlignment="1">
      <alignment horizontal="left"/>
    </xf>
    <xf numFmtId="0" fontId="0" fillId="0" borderId="0" xfId="0" applyAlignment="1">
      <alignment horizontal="left" wrapText="1"/>
    </xf>
    <xf numFmtId="0" fontId="0" fillId="0" borderId="4" xfId="0"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xf numFmtId="0" fontId="4" fillId="0" borderId="0" xfId="0" applyFont="1" applyAlignment="1">
      <alignment horizontal="left" vertical="top" wrapText="1"/>
    </xf>
    <xf numFmtId="0" fontId="5" fillId="0" borderId="0" xfId="0" applyFont="1" applyAlignment="1">
      <alignment horizontal="left" vertical="top" wrapText="1"/>
    </xf>
    <xf numFmtId="0" fontId="1" fillId="0" borderId="0" xfId="0" applyFont="1" applyAlignment="1">
      <alignment horizontal="left" vertical="top" wrapText="1"/>
    </xf>
    <xf numFmtId="0" fontId="6" fillId="0" borderId="0" xfId="0" applyFont="1" applyAlignment="1">
      <alignment horizontal="center" vertical="center" wrapText="1"/>
    </xf>
    <xf numFmtId="0" fontId="7" fillId="0" borderId="0" xfId="0" applyFont="1"/>
    <xf numFmtId="0" fontId="6" fillId="0" borderId="4" xfId="0" applyFont="1" applyBorder="1" applyAlignment="1">
      <alignment horizontal="right" vertical="top" wrapText="1"/>
    </xf>
    <xf numFmtId="164" fontId="7" fillId="0" borderId="4" xfId="0" applyNumberFormat="1" applyFont="1" applyBorder="1" applyAlignment="1">
      <alignment horizontal="left" vertical="top" wrapText="1"/>
    </xf>
    <xf numFmtId="164" fontId="7" fillId="0" borderId="4" xfId="0" applyNumberFormat="1" applyFont="1" applyBorder="1" applyAlignment="1">
      <alignment horizontal="left" wrapText="1"/>
    </xf>
    <xf numFmtId="164" fontId="7" fillId="0" borderId="0" xfId="0" applyNumberFormat="1" applyFont="1" applyAlignment="1">
      <alignment horizontal="left" wrapText="1"/>
    </xf>
    <xf numFmtId="0" fontId="6" fillId="0" borderId="0" xfId="0" applyFont="1" applyAlignment="1">
      <alignment horizontal="right" vertical="top" wrapText="1"/>
    </xf>
    <xf numFmtId="0" fontId="7" fillId="0" borderId="0" xfId="0" applyFont="1" applyAlignment="1">
      <alignment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4" borderId="4" xfId="0" applyFill="1" applyBorder="1" applyAlignment="1">
      <alignment horizontal="left" vertical="top" wrapText="1"/>
    </xf>
    <xf numFmtId="0" fontId="0" fillId="4" borderId="1" xfId="0" applyFill="1" applyBorder="1" applyAlignment="1">
      <alignment horizontal="left" vertical="top" wrapText="1"/>
    </xf>
    <xf numFmtId="0" fontId="4" fillId="4" borderId="4" xfId="0" applyFont="1" applyFill="1" applyBorder="1" applyAlignment="1">
      <alignment horizontal="left" vertical="top" wrapText="1"/>
    </xf>
    <xf numFmtId="0" fontId="0" fillId="4" borderId="4" xfId="0" applyFill="1" applyBorder="1" applyAlignment="1">
      <alignment horizontal="left" vertical="top"/>
    </xf>
    <xf numFmtId="0" fontId="0" fillId="4" borderId="1" xfId="0" applyFill="1" applyBorder="1" applyAlignment="1">
      <alignment horizontal="left" vertical="top"/>
    </xf>
    <xf numFmtId="0" fontId="5" fillId="2" borderId="9" xfId="0" applyFont="1" applyFill="1" applyBorder="1" applyAlignment="1">
      <alignment horizontal="left" vertical="top" wrapText="1"/>
    </xf>
    <xf numFmtId="0" fontId="0" fillId="2" borderId="4" xfId="0" applyFill="1" applyBorder="1" applyAlignment="1">
      <alignment horizontal="left" vertical="top" wrapText="1"/>
    </xf>
    <xf numFmtId="0" fontId="0" fillId="2" borderId="1" xfId="0" applyFill="1" applyBorder="1" applyAlignment="1">
      <alignment horizontal="left" vertical="top" wrapText="1"/>
    </xf>
    <xf numFmtId="0" fontId="0" fillId="2" borderId="1" xfId="0" applyFill="1" applyBorder="1" applyAlignment="1">
      <alignment horizontal="left" vertical="top"/>
    </xf>
    <xf numFmtId="0" fontId="0" fillId="4" borderId="1" xfId="0" applyFill="1" applyBorder="1" applyAlignment="1">
      <alignment horizontal="center" vertical="top"/>
    </xf>
    <xf numFmtId="0" fontId="0" fillId="2" borderId="4" xfId="0" applyFill="1" applyBorder="1" applyAlignment="1">
      <alignment horizontal="left" vertical="top"/>
    </xf>
    <xf numFmtId="0" fontId="0" fillId="5" borderId="4" xfId="0" applyFill="1" applyBorder="1" applyAlignment="1">
      <alignment horizontal="center" vertical="center"/>
    </xf>
    <xf numFmtId="0" fontId="2" fillId="0" borderId="0" xfId="0" applyFont="1" applyAlignment="1">
      <alignment vertical="center"/>
    </xf>
    <xf numFmtId="0" fontId="0" fillId="2" borderId="9" xfId="0" applyFill="1" applyBorder="1" applyAlignment="1">
      <alignment horizontal="left" vertical="top"/>
    </xf>
    <xf numFmtId="0" fontId="0" fillId="6" borderId="4" xfId="0" applyFill="1" applyBorder="1" applyAlignment="1">
      <alignment vertical="center"/>
    </xf>
    <xf numFmtId="0" fontId="0" fillId="7" borderId="4" xfId="0" applyFill="1" applyBorder="1" applyAlignment="1">
      <alignment horizontal="left" vertical="top"/>
    </xf>
    <xf numFmtId="0" fontId="0" fillId="7" borderId="4" xfId="0" applyFill="1" applyBorder="1" applyAlignment="1">
      <alignment horizontal="left" vertical="top" wrapText="1"/>
    </xf>
    <xf numFmtId="0" fontId="0" fillId="7" borderId="4" xfId="0" applyFill="1" applyBorder="1" applyAlignment="1">
      <alignment horizontal="center" vertical="top"/>
    </xf>
    <xf numFmtId="0" fontId="0" fillId="0" borderId="4" xfId="0" applyBorder="1"/>
    <xf numFmtId="0" fontId="0" fillId="7" borderId="4" xfId="0" applyFill="1" applyBorder="1"/>
    <xf numFmtId="0" fontId="0" fillId="0" borderId="14" xfId="0" applyBorder="1"/>
    <xf numFmtId="0" fontId="0" fillId="0" borderId="0" xfId="0" applyAlignment="1">
      <alignment vertical="center"/>
    </xf>
    <xf numFmtId="0" fontId="0" fillId="0" borderId="15" xfId="0" applyBorder="1"/>
    <xf numFmtId="0" fontId="3" fillId="0" borderId="14" xfId="0" applyFont="1" applyBorder="1"/>
    <xf numFmtId="0" fontId="0" fillId="4" borderId="15" xfId="0" applyFill="1" applyBorder="1"/>
    <xf numFmtId="0" fontId="0" fillId="0" borderId="1" xfId="0" applyBorder="1"/>
    <xf numFmtId="0" fontId="12" fillId="0" borderId="5" xfId="0" applyFont="1" applyBorder="1" applyAlignment="1">
      <alignment horizontal="left" vertical="center"/>
    </xf>
    <xf numFmtId="0" fontId="0" fillId="0" borderId="5" xfId="0" applyBorder="1"/>
    <xf numFmtId="0" fontId="0" fillId="4" borderId="4" xfId="0" applyFill="1" applyBorder="1" applyAlignment="1">
      <alignment wrapText="1"/>
    </xf>
    <xf numFmtId="0" fontId="0" fillId="4" borderId="4" xfId="0" applyFill="1" applyBorder="1" applyAlignment="1">
      <alignment horizontal="left" vertical="center"/>
    </xf>
    <xf numFmtId="0" fontId="13" fillId="4" borderId="5" xfId="0" applyFont="1" applyFill="1" applyBorder="1" applyAlignment="1">
      <alignment horizontal="left" vertical="top" wrapText="1"/>
    </xf>
    <xf numFmtId="0" fontId="0" fillId="4" borderId="4" xfId="0" applyFill="1" applyBorder="1" applyAlignment="1">
      <alignment horizontal="left" vertical="center" wrapText="1"/>
    </xf>
    <xf numFmtId="0" fontId="0" fillId="4" borderId="4" xfId="0" applyFill="1" applyBorder="1" applyAlignment="1">
      <alignment vertical="center"/>
    </xf>
    <xf numFmtId="0" fontId="2" fillId="2" borderId="8" xfId="0" applyFont="1" applyFill="1" applyBorder="1" applyAlignment="1">
      <alignment horizontal="center" vertical="top"/>
    </xf>
    <xf numFmtId="0" fontId="3" fillId="0" borderId="0" xfId="0" applyFont="1"/>
    <xf numFmtId="0" fontId="15" fillId="0" borderId="0" xfId="0" applyFont="1"/>
    <xf numFmtId="0" fontId="16" fillId="0" borderId="0" xfId="0" applyFont="1"/>
    <xf numFmtId="0" fontId="2" fillId="0" borderId="0" xfId="0" applyFont="1" applyAlignment="1">
      <alignment horizontal="left" vertical="center"/>
    </xf>
    <xf numFmtId="0" fontId="1" fillId="2" borderId="7" xfId="0" applyFont="1" applyFill="1" applyBorder="1" applyAlignment="1">
      <alignment horizontal="center" vertical="top"/>
    </xf>
    <xf numFmtId="0" fontId="1" fillId="2" borderId="3" xfId="0" applyFont="1" applyFill="1" applyBorder="1" applyAlignment="1">
      <alignment horizontal="center" vertical="top"/>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1" fillId="4" borderId="6" xfId="0" applyFont="1" applyFill="1" applyBorder="1" applyAlignment="1">
      <alignment horizontal="center" vertical="top"/>
    </xf>
    <xf numFmtId="0" fontId="2" fillId="4" borderId="5" xfId="0" applyFont="1" applyFill="1" applyBorder="1" applyAlignment="1">
      <alignment horizontal="center" vertical="top"/>
    </xf>
    <xf numFmtId="0" fontId="2" fillId="4" borderId="1" xfId="0" applyFont="1" applyFill="1" applyBorder="1" applyAlignment="1">
      <alignment horizontal="center" vertical="top"/>
    </xf>
    <xf numFmtId="0" fontId="11" fillId="0" borderId="0" xfId="0" applyFont="1" applyAlignment="1">
      <alignment horizontal="left" vertical="top"/>
    </xf>
    <xf numFmtId="0" fontId="8" fillId="0" borderId="0" xfId="0" applyFont="1" applyAlignment="1">
      <alignment horizontal="right" vertical="center"/>
    </xf>
    <xf numFmtId="0" fontId="9" fillId="0" borderId="0" xfId="0" applyFont="1" applyAlignment="1">
      <alignment horizontal="center" vertical="center" wrapText="1"/>
    </xf>
    <xf numFmtId="0" fontId="11" fillId="0" borderId="0" xfId="0" applyFont="1" applyAlignment="1">
      <alignment horizontal="left"/>
    </xf>
    <xf numFmtId="0" fontId="10" fillId="0" borderId="0" xfId="0" applyFont="1" applyAlignment="1">
      <alignment horizontal="center" vertical="top" wrapText="1"/>
    </xf>
    <xf numFmtId="0" fontId="0" fillId="0" borderId="4" xfId="0" applyFill="1" applyBorder="1" applyAlignment="1">
      <alignment horizontal="left" vertical="top" wrapText="1"/>
    </xf>
    <xf numFmtId="0" fontId="0" fillId="0" borderId="4" xfId="0" applyFill="1" applyBorder="1"/>
    <xf numFmtId="0" fontId="0" fillId="0" borderId="0" xfId="0" applyFill="1"/>
    <xf numFmtId="0" fontId="0" fillId="0" borderId="5" xfId="0" applyFill="1" applyBorder="1"/>
    <xf numFmtId="0" fontId="0" fillId="0" borderId="0" xfId="0" applyFill="1" applyAlignment="1">
      <alignment horizontal="left" wrapText="1"/>
    </xf>
    <xf numFmtId="0" fontId="2" fillId="4" borderId="1" xfId="0" applyFont="1" applyFill="1" applyBorder="1" applyAlignment="1">
      <alignment horizontal="center" vertical="center" wrapText="1"/>
    </xf>
    <xf numFmtId="0" fontId="0" fillId="4" borderId="13" xfId="0" applyFill="1" applyBorder="1" applyAlignment="1">
      <alignment horizontal="left" vertical="top" wrapText="1"/>
    </xf>
    <xf numFmtId="0" fontId="0" fillId="4" borderId="4" xfId="0" applyFill="1" applyBorder="1" applyAlignment="1">
      <alignment vertical="top" wrapText="1"/>
    </xf>
    <xf numFmtId="0" fontId="0" fillId="0" borderId="4" xfId="0" applyFill="1" applyBorder="1" applyAlignment="1">
      <alignment horizontal="left" vertical="top"/>
    </xf>
    <xf numFmtId="0" fontId="1" fillId="0" borderId="3" xfId="0" applyFont="1" applyFill="1" applyBorder="1" applyAlignment="1">
      <alignment horizontal="center" vertical="top"/>
    </xf>
    <xf numFmtId="0" fontId="0" fillId="2" borderId="16" xfId="0" applyFill="1" applyBorder="1" applyAlignment="1">
      <alignment horizontal="left" vertical="top" wrapText="1"/>
    </xf>
    <xf numFmtId="0" fontId="0" fillId="2" borderId="1" xfId="0" applyFill="1" applyBorder="1" applyAlignment="1">
      <alignment horizontal="center" vertical="top"/>
    </xf>
    <xf numFmtId="0" fontId="2" fillId="2" borderId="11" xfId="0" applyFont="1" applyFill="1" applyBorder="1" applyAlignment="1">
      <alignment horizontal="center" vertical="center" wrapText="1"/>
    </xf>
    <xf numFmtId="0" fontId="11" fillId="0" borderId="4" xfId="0" applyFont="1" applyBorder="1" applyAlignment="1">
      <alignment horizontal="left" vertical="top"/>
    </xf>
    <xf numFmtId="0" fontId="18" fillId="7" borderId="4" xfId="0" applyFont="1" applyFill="1" applyBorder="1" applyAlignment="1">
      <alignment vertical="center" wrapText="1"/>
    </xf>
    <xf numFmtId="0" fontId="18" fillId="7" borderId="4" xfId="0" applyFont="1" applyFill="1" applyBorder="1" applyAlignment="1">
      <alignment horizontal="left" vertical="center" wrapText="1"/>
    </xf>
    <xf numFmtId="0" fontId="18" fillId="7" borderId="4" xfId="0" applyFont="1" applyFill="1" applyBorder="1" applyAlignment="1">
      <alignment horizontal="left" vertical="center" wrapText="1"/>
    </xf>
    <xf numFmtId="0" fontId="19" fillId="7" borderId="4" xfId="0" applyFont="1" applyFill="1" applyBorder="1" applyAlignment="1">
      <alignment horizontal="left" vertical="center" wrapText="1"/>
    </xf>
    <xf numFmtId="0" fontId="20" fillId="0" borderId="0" xfId="0" applyFont="1"/>
    <xf numFmtId="0" fontId="20" fillId="0" borderId="0" xfId="0" applyFont="1" applyAlignment="1">
      <alignment horizontal="left"/>
    </xf>
    <xf numFmtId="0" fontId="20" fillId="0" borderId="0" xfId="0" applyFont="1" applyAlignment="1">
      <alignment horizontal="center"/>
    </xf>
    <xf numFmtId="0" fontId="18" fillId="0" borderId="4" xfId="0" applyFont="1" applyBorder="1" applyAlignment="1">
      <alignment horizontal="left" vertical="center" wrapText="1"/>
    </xf>
    <xf numFmtId="0" fontId="19" fillId="0" borderId="4" xfId="0" applyFont="1" applyBorder="1" applyAlignment="1">
      <alignment horizontal="left" vertical="center" wrapText="1"/>
    </xf>
    <xf numFmtId="0" fontId="19" fillId="0" borderId="4" xfId="0" applyFont="1" applyBorder="1" applyAlignment="1">
      <alignment horizontal="center" vertical="center" wrapText="1"/>
    </xf>
    <xf numFmtId="0" fontId="19" fillId="0" borderId="4" xfId="0" applyFont="1" applyBorder="1" applyAlignment="1">
      <alignment horizontal="left" vertical="center" wrapText="1"/>
    </xf>
    <xf numFmtId="0" fontId="18"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4" xfId="0" applyFont="1" applyBorder="1" applyAlignment="1">
      <alignment vertical="center" wrapText="1"/>
    </xf>
    <xf numFmtId="0" fontId="18" fillId="0" borderId="4" xfId="0" applyFont="1" applyBorder="1" applyAlignment="1">
      <alignment horizontal="left" vertical="center" wrapText="1"/>
    </xf>
    <xf numFmtId="0" fontId="19" fillId="0" borderId="4" xfId="0" applyFont="1" applyBorder="1" applyAlignment="1">
      <alignment horizontal="center" vertical="center" wrapText="1"/>
    </xf>
    <xf numFmtId="0" fontId="18" fillId="7" borderId="4"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21"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21" fillId="7" borderId="4" xfId="0" applyFont="1" applyFill="1" applyBorder="1" applyAlignment="1">
      <alignment horizontal="center" vertical="center" wrapText="1"/>
    </xf>
    <xf numFmtId="0" fontId="22" fillId="7" borderId="4"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colors>
    <mruColors>
      <color rgb="FFCC00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X123"/>
  <sheetViews>
    <sheetView topLeftCell="H1" zoomScale="60" zoomScaleNormal="60" zoomScaleSheetLayoutView="85" workbookViewId="0">
      <selection activeCell="H4" sqref="H4"/>
    </sheetView>
  </sheetViews>
  <sheetFormatPr defaultRowHeight="14.5" x14ac:dyDescent="0.35"/>
  <cols>
    <col min="1" max="1" width="9.25" customWidth="1"/>
    <col min="2" max="2" width="23.1640625" style="5" bestFit="1" customWidth="1"/>
    <col min="3" max="3" width="25.25" style="1" bestFit="1" customWidth="1"/>
    <col min="4" max="4" width="29.25" style="1" bestFit="1" customWidth="1"/>
    <col min="5" max="5" width="31.1640625" style="1" bestFit="1" customWidth="1"/>
    <col min="6" max="6" width="18.33203125" style="1" bestFit="1" customWidth="1"/>
    <col min="7" max="7" width="18.25" style="1" bestFit="1" customWidth="1"/>
    <col min="8" max="8" width="17.83203125" style="1" bestFit="1" customWidth="1"/>
    <col min="9" max="9" width="17.75" style="1" bestFit="1" customWidth="1"/>
    <col min="10" max="10" width="16.25" style="1" bestFit="1" customWidth="1"/>
    <col min="11" max="11" width="15.5" style="1" bestFit="1" customWidth="1"/>
    <col min="12" max="12" width="16.1640625" style="2" bestFit="1" customWidth="1"/>
    <col min="13" max="19" width="16.1640625" style="80" customWidth="1"/>
    <col min="20" max="20" width="11.33203125" style="1" bestFit="1" customWidth="1"/>
    <col min="21" max="21" width="16.33203125" style="1" bestFit="1" customWidth="1"/>
    <col min="22" max="24" width="16.5" style="1" bestFit="1" customWidth="1"/>
    <col min="25" max="25" width="24.1640625" style="1" bestFit="1" customWidth="1"/>
    <col min="26" max="26" width="9.75" style="1" bestFit="1" customWidth="1"/>
    <col min="27" max="27" width="13.5" style="1" bestFit="1" customWidth="1"/>
    <col min="28" max="28" width="14.1640625" style="1" bestFit="1" customWidth="1"/>
    <col min="29" max="29" width="13.25" style="2" bestFit="1" customWidth="1"/>
    <col min="30" max="35" width="13.25" style="80" customWidth="1"/>
    <col min="36" max="36" width="35.5" style="1" bestFit="1" customWidth="1"/>
    <col min="37" max="37" width="40.5" style="1" bestFit="1" customWidth="1"/>
    <col min="38" max="38" width="37.25" style="1" customWidth="1"/>
    <col min="39" max="39" width="14.25" style="1" customWidth="1"/>
    <col min="40" max="40" width="17" style="1" customWidth="1"/>
    <col min="41" max="42" width="14.25" style="1" customWidth="1"/>
    <col min="43" max="43" width="27.25" style="1" customWidth="1"/>
    <col min="44" max="45" width="34.75" style="1" customWidth="1"/>
    <col min="46" max="46" width="16.75" style="2" customWidth="1"/>
    <col min="47" max="47" width="16.75" style="80" customWidth="1"/>
    <col min="48" max="48" width="16.75" style="2" customWidth="1"/>
    <col min="49" max="50" width="16.75" style="80" customWidth="1"/>
  </cols>
  <sheetData>
    <row r="1" spans="1:50" s="4" customFormat="1" ht="15" customHeight="1" thickBot="1" x14ac:dyDescent="0.4">
      <c r="A1" s="66" t="s">
        <v>20</v>
      </c>
      <c r="B1" s="67" t="s">
        <v>3</v>
      </c>
      <c r="C1" s="68" t="s">
        <v>73</v>
      </c>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4" t="s">
        <v>21</v>
      </c>
      <c r="AK1" s="65"/>
      <c r="AL1" s="65"/>
      <c r="AM1" s="65"/>
      <c r="AN1" s="65"/>
      <c r="AO1" s="65"/>
      <c r="AP1" s="65"/>
      <c r="AQ1" s="65"/>
      <c r="AR1" s="65"/>
      <c r="AS1" s="65"/>
      <c r="AT1" s="65"/>
      <c r="AU1" s="85"/>
      <c r="AV1" s="65"/>
      <c r="AW1" s="85"/>
      <c r="AX1" s="85"/>
    </row>
    <row r="2" spans="1:50" s="4" customFormat="1" x14ac:dyDescent="0.35">
      <c r="A2" s="66"/>
      <c r="B2" s="67"/>
      <c r="C2" s="69" t="s">
        <v>0</v>
      </c>
      <c r="D2" s="69"/>
      <c r="E2" s="69"/>
      <c r="F2" s="69"/>
      <c r="G2" s="69"/>
      <c r="H2" s="69"/>
      <c r="I2" s="69"/>
      <c r="J2" s="69"/>
      <c r="K2" s="69"/>
      <c r="L2" s="69"/>
      <c r="M2" s="69"/>
      <c r="N2" s="69"/>
      <c r="O2" s="69"/>
      <c r="P2" s="69"/>
      <c r="Q2" s="69"/>
      <c r="R2" s="69"/>
      <c r="S2" s="69"/>
      <c r="T2" s="70" t="s">
        <v>1</v>
      </c>
      <c r="U2" s="69"/>
      <c r="V2" s="69"/>
      <c r="W2" s="69"/>
      <c r="X2" s="69"/>
      <c r="Y2" s="69"/>
      <c r="Z2" s="69"/>
      <c r="AA2" s="69"/>
      <c r="AB2" s="69"/>
      <c r="AC2" s="69"/>
      <c r="AD2" s="69"/>
      <c r="AE2" s="69"/>
      <c r="AF2" s="69"/>
      <c r="AG2" s="69"/>
      <c r="AH2" s="69"/>
      <c r="AI2" s="69"/>
      <c r="AJ2" s="59" t="s">
        <v>2</v>
      </c>
      <c r="AK2" s="59"/>
      <c r="AL2" s="59"/>
      <c r="AM2" s="59"/>
      <c r="AN2" s="59"/>
      <c r="AO2" s="59"/>
      <c r="AP2" s="59"/>
      <c r="AQ2" s="59"/>
      <c r="AR2" s="59"/>
      <c r="AS2" s="59"/>
      <c r="AT2" s="59"/>
      <c r="AU2" s="59"/>
      <c r="AV2" s="59"/>
      <c r="AW2" s="59"/>
      <c r="AX2" s="59"/>
    </row>
    <row r="3" spans="1:50" s="6" customFormat="1" ht="63.15" x14ac:dyDescent="0.35">
      <c r="A3" s="66"/>
      <c r="B3" s="67"/>
      <c r="C3" s="20" t="s">
        <v>16</v>
      </c>
      <c r="D3" s="21" t="s">
        <v>17</v>
      </c>
      <c r="E3" s="21" t="s">
        <v>130</v>
      </c>
      <c r="F3" s="21" t="s">
        <v>18</v>
      </c>
      <c r="G3" s="21" t="s">
        <v>11</v>
      </c>
      <c r="H3" s="21" t="s">
        <v>131</v>
      </c>
      <c r="I3" s="81" t="s">
        <v>19</v>
      </c>
      <c r="J3" s="81" t="s">
        <v>12</v>
      </c>
      <c r="K3" s="81" t="s">
        <v>22</v>
      </c>
      <c r="L3" s="21" t="s">
        <v>109</v>
      </c>
      <c r="M3" s="81" t="s">
        <v>108</v>
      </c>
      <c r="N3" s="81" t="s">
        <v>103</v>
      </c>
      <c r="O3" s="81" t="s">
        <v>104</v>
      </c>
      <c r="P3" s="81" t="s">
        <v>107</v>
      </c>
      <c r="Q3" s="81" t="s">
        <v>111</v>
      </c>
      <c r="R3" s="81" t="s">
        <v>112</v>
      </c>
      <c r="S3" s="81" t="s">
        <v>113</v>
      </c>
      <c r="T3" s="21" t="s">
        <v>6</v>
      </c>
      <c r="U3" s="21" t="s">
        <v>10</v>
      </c>
      <c r="V3" s="21" t="s">
        <v>130</v>
      </c>
      <c r="W3" s="21" t="s">
        <v>18</v>
      </c>
      <c r="X3" s="21" t="s">
        <v>11</v>
      </c>
      <c r="Y3" s="21" t="s">
        <v>131</v>
      </c>
      <c r="Z3" s="21" t="s">
        <v>9</v>
      </c>
      <c r="AA3" s="21" t="s">
        <v>12</v>
      </c>
      <c r="AB3" s="21" t="s">
        <v>22</v>
      </c>
      <c r="AC3" s="21" t="s">
        <v>4</v>
      </c>
      <c r="AD3" s="81" t="s">
        <v>103</v>
      </c>
      <c r="AE3" s="81" t="s">
        <v>104</v>
      </c>
      <c r="AF3" s="81" t="s">
        <v>107</v>
      </c>
      <c r="AG3" s="81" t="s">
        <v>111</v>
      </c>
      <c r="AH3" s="81" t="s">
        <v>112</v>
      </c>
      <c r="AI3" s="81" t="s">
        <v>113</v>
      </c>
      <c r="AJ3" s="22" t="s">
        <v>14</v>
      </c>
      <c r="AK3" s="23" t="s">
        <v>10</v>
      </c>
      <c r="AL3" s="88" t="s">
        <v>132</v>
      </c>
      <c r="AM3" s="23" t="s">
        <v>8</v>
      </c>
      <c r="AN3" s="23" t="s">
        <v>11</v>
      </c>
      <c r="AO3" s="23" t="s">
        <v>131</v>
      </c>
      <c r="AP3" s="23" t="s">
        <v>9</v>
      </c>
      <c r="AQ3" s="24" t="s">
        <v>7</v>
      </c>
      <c r="AR3" s="24" t="s">
        <v>13</v>
      </c>
      <c r="AS3" s="24" t="s">
        <v>23</v>
      </c>
      <c r="AT3" s="24" t="s">
        <v>4</v>
      </c>
      <c r="AU3" s="24" t="s">
        <v>105</v>
      </c>
      <c r="AV3" s="25" t="s">
        <v>5</v>
      </c>
      <c r="AW3" s="24" t="s">
        <v>106</v>
      </c>
      <c r="AX3" s="24" t="s">
        <v>114</v>
      </c>
    </row>
    <row r="4" spans="1:50" ht="409.6" x14ac:dyDescent="0.35">
      <c r="A4" s="3">
        <v>9</v>
      </c>
      <c r="B4" s="37" t="s">
        <v>26</v>
      </c>
      <c r="C4" s="26" t="s">
        <v>24</v>
      </c>
      <c r="D4" s="26" t="s">
        <v>83</v>
      </c>
      <c r="E4" s="26" t="s">
        <v>84</v>
      </c>
      <c r="F4" s="27" t="s">
        <v>75</v>
      </c>
      <c r="G4" s="27" t="s">
        <v>85</v>
      </c>
      <c r="H4" s="27" t="s">
        <v>94</v>
      </c>
      <c r="I4" s="28" t="s">
        <v>96</v>
      </c>
      <c r="J4" s="28" t="s">
        <v>97</v>
      </c>
      <c r="K4" s="27" t="s">
        <v>74</v>
      </c>
      <c r="L4" s="27" t="s">
        <v>110</v>
      </c>
      <c r="M4" s="27"/>
      <c r="N4" s="27" t="s">
        <v>116</v>
      </c>
      <c r="O4" s="27" t="s">
        <v>117</v>
      </c>
      <c r="P4" s="27" t="s">
        <v>118</v>
      </c>
      <c r="Q4" s="27" t="s">
        <v>119</v>
      </c>
      <c r="R4" s="27" t="s">
        <v>119</v>
      </c>
      <c r="S4" s="27" t="s">
        <v>120</v>
      </c>
      <c r="T4" s="26"/>
      <c r="U4" s="26" t="s">
        <v>83</v>
      </c>
      <c r="V4" s="26" t="s">
        <v>98</v>
      </c>
      <c r="W4" s="35"/>
      <c r="X4" s="29"/>
      <c r="Y4" s="26" t="s">
        <v>100</v>
      </c>
      <c r="Z4" s="29"/>
      <c r="AA4" s="29"/>
      <c r="AB4" s="29"/>
      <c r="AC4" s="27" t="s">
        <v>110</v>
      </c>
      <c r="AD4" s="27" t="s">
        <v>116</v>
      </c>
      <c r="AE4" s="27" t="s">
        <v>117</v>
      </c>
      <c r="AF4" s="27" t="s">
        <v>118</v>
      </c>
      <c r="AG4" s="27" t="s">
        <v>119</v>
      </c>
      <c r="AH4" s="27" t="s">
        <v>121</v>
      </c>
      <c r="AI4" s="27" t="s">
        <v>120</v>
      </c>
      <c r="AJ4" s="31" t="s">
        <v>82</v>
      </c>
      <c r="AK4" s="32" t="s">
        <v>101</v>
      </c>
      <c r="AL4" s="33" t="s">
        <v>102</v>
      </c>
      <c r="AM4" s="32"/>
      <c r="AN4" s="32"/>
      <c r="AO4" s="32"/>
      <c r="AP4" s="32"/>
      <c r="AQ4" s="32" t="s">
        <v>69</v>
      </c>
      <c r="AR4" s="32" t="s">
        <v>70</v>
      </c>
      <c r="AS4" s="32" t="s">
        <v>25</v>
      </c>
      <c r="AT4" s="32" t="s">
        <v>123</v>
      </c>
      <c r="AU4" s="33" t="s">
        <v>122</v>
      </c>
      <c r="AV4" s="87"/>
      <c r="AW4" s="33" t="s">
        <v>124</v>
      </c>
      <c r="AX4" s="86" t="s">
        <v>128</v>
      </c>
    </row>
    <row r="5" spans="1:50" ht="409.6" x14ac:dyDescent="0.35">
      <c r="A5" s="3">
        <v>10</v>
      </c>
      <c r="B5" s="37" t="s">
        <v>27</v>
      </c>
      <c r="C5" s="26" t="s">
        <v>129</v>
      </c>
      <c r="D5" s="26" t="s">
        <v>83</v>
      </c>
      <c r="E5" s="26" t="s">
        <v>84</v>
      </c>
      <c r="F5" s="27"/>
      <c r="G5" s="27" t="s">
        <v>86</v>
      </c>
      <c r="H5" s="27" t="s">
        <v>94</v>
      </c>
      <c r="I5" s="28" t="s">
        <v>96</v>
      </c>
      <c r="J5" s="28" t="s">
        <v>97</v>
      </c>
      <c r="K5" s="27" t="s">
        <v>74</v>
      </c>
      <c r="L5" s="27" t="s">
        <v>110</v>
      </c>
      <c r="M5" s="27"/>
      <c r="N5" s="27" t="s">
        <v>116</v>
      </c>
      <c r="O5" s="27" t="s">
        <v>117</v>
      </c>
      <c r="P5" s="27" t="s">
        <v>118</v>
      </c>
      <c r="Q5" s="27" t="s">
        <v>119</v>
      </c>
      <c r="R5" s="27" t="s">
        <v>119</v>
      </c>
      <c r="S5" s="27" t="s">
        <v>120</v>
      </c>
      <c r="T5" s="26"/>
      <c r="U5" s="26" t="s">
        <v>83</v>
      </c>
      <c r="V5" s="26" t="s">
        <v>98</v>
      </c>
      <c r="W5" s="27" t="s">
        <v>28</v>
      </c>
      <c r="X5" s="26" t="s">
        <v>29</v>
      </c>
      <c r="Y5" s="26" t="s">
        <v>100</v>
      </c>
      <c r="Z5" s="29"/>
      <c r="AA5" s="29"/>
      <c r="AB5" s="29"/>
      <c r="AC5" s="27" t="s">
        <v>110</v>
      </c>
      <c r="AD5" s="27" t="s">
        <v>116</v>
      </c>
      <c r="AE5" s="27" t="s">
        <v>117</v>
      </c>
      <c r="AF5" s="27" t="s">
        <v>118</v>
      </c>
      <c r="AG5" s="27" t="s">
        <v>119</v>
      </c>
      <c r="AH5" s="27" t="s">
        <v>121</v>
      </c>
      <c r="AI5" s="27" t="s">
        <v>120</v>
      </c>
      <c r="AJ5" s="31" t="s">
        <v>82</v>
      </c>
      <c r="AK5" s="32" t="s">
        <v>101</v>
      </c>
      <c r="AL5" s="33" t="s">
        <v>102</v>
      </c>
      <c r="AM5" s="32"/>
      <c r="AN5" s="32"/>
      <c r="AO5" s="32"/>
      <c r="AP5" s="32"/>
      <c r="AQ5" s="32" t="s">
        <v>69</v>
      </c>
      <c r="AR5" s="32" t="s">
        <v>70</v>
      </c>
      <c r="AS5" s="32" t="s">
        <v>25</v>
      </c>
      <c r="AT5" s="32" t="s">
        <v>123</v>
      </c>
      <c r="AU5" s="33" t="s">
        <v>122</v>
      </c>
      <c r="AV5" s="33" t="s">
        <v>125</v>
      </c>
      <c r="AW5" s="33" t="s">
        <v>124</v>
      </c>
      <c r="AX5" s="86" t="s">
        <v>128</v>
      </c>
    </row>
    <row r="6" spans="1:50" ht="409.6" x14ac:dyDescent="0.35">
      <c r="A6" s="3">
        <v>11</v>
      </c>
      <c r="B6" s="37" t="s">
        <v>30</v>
      </c>
      <c r="C6" s="26" t="s">
        <v>129</v>
      </c>
      <c r="D6" s="26" t="s">
        <v>83</v>
      </c>
      <c r="E6" s="26" t="s">
        <v>84</v>
      </c>
      <c r="F6" s="27" t="s">
        <v>76</v>
      </c>
      <c r="G6" s="27" t="s">
        <v>87</v>
      </c>
      <c r="H6" s="27" t="s">
        <v>94</v>
      </c>
      <c r="I6" s="28" t="s">
        <v>96</v>
      </c>
      <c r="J6" s="28" t="s">
        <v>97</v>
      </c>
      <c r="K6" s="27" t="s">
        <v>74</v>
      </c>
      <c r="L6" s="27" t="s">
        <v>110</v>
      </c>
      <c r="M6" s="27"/>
      <c r="N6" s="27" t="s">
        <v>116</v>
      </c>
      <c r="O6" s="27" t="s">
        <v>117</v>
      </c>
      <c r="P6" s="27" t="s">
        <v>118</v>
      </c>
      <c r="Q6" s="27" t="s">
        <v>119</v>
      </c>
      <c r="R6" s="27" t="s">
        <v>119</v>
      </c>
      <c r="S6" s="27" t="s">
        <v>120</v>
      </c>
      <c r="T6" s="29"/>
      <c r="U6" s="26" t="s">
        <v>83</v>
      </c>
      <c r="V6" s="26" t="s">
        <v>98</v>
      </c>
      <c r="W6" s="35"/>
      <c r="X6" s="29"/>
      <c r="Y6" s="26" t="s">
        <v>100</v>
      </c>
      <c r="Z6" s="29"/>
      <c r="AA6" s="29"/>
      <c r="AB6" s="29"/>
      <c r="AC6" s="27" t="s">
        <v>110</v>
      </c>
      <c r="AD6" s="27" t="s">
        <v>116</v>
      </c>
      <c r="AE6" s="27" t="s">
        <v>117</v>
      </c>
      <c r="AF6" s="27" t="s">
        <v>118</v>
      </c>
      <c r="AG6" s="27" t="s">
        <v>119</v>
      </c>
      <c r="AH6" s="27" t="s">
        <v>121</v>
      </c>
      <c r="AI6" s="27" t="s">
        <v>120</v>
      </c>
      <c r="AJ6" s="31" t="s">
        <v>82</v>
      </c>
      <c r="AK6" s="32" t="s">
        <v>101</v>
      </c>
      <c r="AL6" s="33" t="s">
        <v>102</v>
      </c>
      <c r="AM6" s="32"/>
      <c r="AN6" s="32"/>
      <c r="AO6" s="32"/>
      <c r="AP6" s="32"/>
      <c r="AQ6" s="32" t="s">
        <v>71</v>
      </c>
      <c r="AR6" s="32" t="s">
        <v>72</v>
      </c>
      <c r="AS6" s="32" t="s">
        <v>25</v>
      </c>
      <c r="AT6" s="32" t="s">
        <v>123</v>
      </c>
      <c r="AU6" s="33" t="s">
        <v>122</v>
      </c>
      <c r="AV6" s="34"/>
      <c r="AW6" s="33" t="s">
        <v>124</v>
      </c>
      <c r="AX6" s="86" t="s">
        <v>128</v>
      </c>
    </row>
    <row r="7" spans="1:50" ht="409.6" x14ac:dyDescent="0.35">
      <c r="A7" s="3">
        <v>12</v>
      </c>
      <c r="B7" s="37" t="s">
        <v>31</v>
      </c>
      <c r="C7" s="26" t="s">
        <v>129</v>
      </c>
      <c r="D7" s="26" t="s">
        <v>83</v>
      </c>
      <c r="E7" s="26" t="s">
        <v>84</v>
      </c>
      <c r="F7" s="30"/>
      <c r="G7" s="27" t="s">
        <v>86</v>
      </c>
      <c r="H7" s="27" t="s">
        <v>94</v>
      </c>
      <c r="I7" s="28" t="s">
        <v>96</v>
      </c>
      <c r="J7" s="28" t="s">
        <v>97</v>
      </c>
      <c r="K7" s="27" t="s">
        <v>74</v>
      </c>
      <c r="L7" s="27" t="s">
        <v>110</v>
      </c>
      <c r="M7" s="27"/>
      <c r="N7" s="27" t="s">
        <v>116</v>
      </c>
      <c r="O7" s="27" t="s">
        <v>117</v>
      </c>
      <c r="P7" s="27" t="s">
        <v>118</v>
      </c>
      <c r="Q7" s="27" t="s">
        <v>119</v>
      </c>
      <c r="R7" s="27" t="s">
        <v>119</v>
      </c>
      <c r="S7" s="27" t="s">
        <v>120</v>
      </c>
      <c r="T7" s="29"/>
      <c r="U7" s="26" t="s">
        <v>83</v>
      </c>
      <c r="V7" s="26" t="s">
        <v>98</v>
      </c>
      <c r="W7" s="35"/>
      <c r="X7" s="29"/>
      <c r="Y7" s="26" t="s">
        <v>100</v>
      </c>
      <c r="Z7" s="29"/>
      <c r="AA7" s="29"/>
      <c r="AB7" s="29"/>
      <c r="AC7" s="27" t="s">
        <v>110</v>
      </c>
      <c r="AD7" s="27" t="s">
        <v>116</v>
      </c>
      <c r="AE7" s="27" t="s">
        <v>117</v>
      </c>
      <c r="AF7" s="27" t="s">
        <v>118</v>
      </c>
      <c r="AG7" s="27" t="s">
        <v>119</v>
      </c>
      <c r="AH7" s="27" t="s">
        <v>121</v>
      </c>
      <c r="AI7" s="27" t="s">
        <v>120</v>
      </c>
      <c r="AJ7" s="31" t="s">
        <v>82</v>
      </c>
      <c r="AK7" s="32" t="s">
        <v>101</v>
      </c>
      <c r="AL7" s="33" t="s">
        <v>102</v>
      </c>
      <c r="AM7" s="32"/>
      <c r="AN7" s="32"/>
      <c r="AO7" s="32"/>
      <c r="AP7" s="32"/>
      <c r="AQ7" s="32" t="s">
        <v>71</v>
      </c>
      <c r="AR7" s="32" t="s">
        <v>72</v>
      </c>
      <c r="AS7" s="32" t="s">
        <v>25</v>
      </c>
      <c r="AT7" s="32" t="s">
        <v>123</v>
      </c>
      <c r="AU7" s="33" t="s">
        <v>122</v>
      </c>
      <c r="AV7" s="34"/>
      <c r="AW7" s="33" t="s">
        <v>124</v>
      </c>
      <c r="AX7" s="86" t="s">
        <v>128</v>
      </c>
    </row>
    <row r="8" spans="1:50" ht="409.6" x14ac:dyDescent="0.35">
      <c r="A8" s="3">
        <v>13</v>
      </c>
      <c r="B8" s="37" t="s">
        <v>32</v>
      </c>
      <c r="C8" s="26" t="s">
        <v>129</v>
      </c>
      <c r="D8" s="26" t="s">
        <v>83</v>
      </c>
      <c r="E8" s="26" t="s">
        <v>84</v>
      </c>
      <c r="F8" s="27" t="s">
        <v>77</v>
      </c>
      <c r="G8" s="27" t="s">
        <v>88</v>
      </c>
      <c r="H8" s="27" t="s">
        <v>94</v>
      </c>
      <c r="I8" s="28" t="s">
        <v>96</v>
      </c>
      <c r="J8" s="28" t="s">
        <v>97</v>
      </c>
      <c r="K8" s="27" t="s">
        <v>74</v>
      </c>
      <c r="L8" s="27" t="s">
        <v>110</v>
      </c>
      <c r="M8" s="27"/>
      <c r="N8" s="27" t="s">
        <v>116</v>
      </c>
      <c r="O8" s="27" t="s">
        <v>117</v>
      </c>
      <c r="P8" s="27" t="s">
        <v>118</v>
      </c>
      <c r="Q8" s="27" t="s">
        <v>119</v>
      </c>
      <c r="R8" s="27" t="s">
        <v>119</v>
      </c>
      <c r="S8" s="27" t="s">
        <v>120</v>
      </c>
      <c r="T8" s="29"/>
      <c r="U8" s="26" t="s">
        <v>83</v>
      </c>
      <c r="V8" s="26" t="s">
        <v>98</v>
      </c>
      <c r="W8" s="27" t="s">
        <v>33</v>
      </c>
      <c r="X8" s="26" t="s">
        <v>34</v>
      </c>
      <c r="Y8" s="26" t="s">
        <v>100</v>
      </c>
      <c r="Z8" s="29"/>
      <c r="AA8" s="29"/>
      <c r="AB8" s="29"/>
      <c r="AC8" s="27" t="s">
        <v>110</v>
      </c>
      <c r="AD8" s="27" t="s">
        <v>116</v>
      </c>
      <c r="AE8" s="27" t="s">
        <v>117</v>
      </c>
      <c r="AF8" s="27" t="s">
        <v>118</v>
      </c>
      <c r="AG8" s="27" t="s">
        <v>119</v>
      </c>
      <c r="AH8" s="27" t="s">
        <v>121</v>
      </c>
      <c r="AI8" s="27" t="s">
        <v>120</v>
      </c>
      <c r="AJ8" s="31" t="s">
        <v>82</v>
      </c>
      <c r="AK8" s="32" t="s">
        <v>101</v>
      </c>
      <c r="AL8" s="33" t="s">
        <v>102</v>
      </c>
      <c r="AM8" s="32"/>
      <c r="AN8" s="32"/>
      <c r="AO8" s="32"/>
      <c r="AP8" s="32"/>
      <c r="AQ8" s="32" t="s">
        <v>71</v>
      </c>
      <c r="AR8" s="32" t="s">
        <v>72</v>
      </c>
      <c r="AS8" s="32" t="s">
        <v>25</v>
      </c>
      <c r="AT8" s="32" t="s">
        <v>123</v>
      </c>
      <c r="AU8" s="33" t="s">
        <v>122</v>
      </c>
      <c r="AV8" s="34"/>
      <c r="AW8" s="33" t="s">
        <v>124</v>
      </c>
      <c r="AX8" s="86" t="s">
        <v>128</v>
      </c>
    </row>
    <row r="9" spans="1:50" ht="409.6" x14ac:dyDescent="0.35">
      <c r="A9" s="3">
        <v>14</v>
      </c>
      <c r="B9" s="37" t="s">
        <v>35</v>
      </c>
      <c r="C9" s="26" t="s">
        <v>129</v>
      </c>
      <c r="D9" s="26" t="s">
        <v>83</v>
      </c>
      <c r="E9" s="26" t="s">
        <v>84</v>
      </c>
      <c r="F9" s="30"/>
      <c r="G9" s="27" t="s">
        <v>86</v>
      </c>
      <c r="H9" s="27" t="s">
        <v>94</v>
      </c>
      <c r="I9" s="28" t="s">
        <v>96</v>
      </c>
      <c r="J9" s="28" t="s">
        <v>97</v>
      </c>
      <c r="K9" s="27" t="s">
        <v>74</v>
      </c>
      <c r="L9" s="27" t="s">
        <v>110</v>
      </c>
      <c r="M9" s="27"/>
      <c r="N9" s="27" t="s">
        <v>116</v>
      </c>
      <c r="O9" s="27" t="s">
        <v>117</v>
      </c>
      <c r="P9" s="27" t="s">
        <v>118</v>
      </c>
      <c r="Q9" s="27" t="s">
        <v>119</v>
      </c>
      <c r="R9" s="27" t="s">
        <v>119</v>
      </c>
      <c r="S9" s="27" t="s">
        <v>120</v>
      </c>
      <c r="T9" s="29"/>
      <c r="U9" s="26" t="s">
        <v>83</v>
      </c>
      <c r="V9" s="26" t="s">
        <v>98</v>
      </c>
      <c r="W9" s="35"/>
      <c r="X9" s="29"/>
      <c r="Y9" s="26" t="s">
        <v>100</v>
      </c>
      <c r="Z9" s="29"/>
      <c r="AA9" s="29"/>
      <c r="AB9" s="29"/>
      <c r="AC9" s="27" t="s">
        <v>110</v>
      </c>
      <c r="AD9" s="27" t="s">
        <v>116</v>
      </c>
      <c r="AE9" s="27" t="s">
        <v>117</v>
      </c>
      <c r="AF9" s="27" t="s">
        <v>118</v>
      </c>
      <c r="AG9" s="27" t="s">
        <v>119</v>
      </c>
      <c r="AH9" s="27" t="s">
        <v>121</v>
      </c>
      <c r="AI9" s="27" t="s">
        <v>120</v>
      </c>
      <c r="AJ9" s="31" t="s">
        <v>82</v>
      </c>
      <c r="AK9" s="32" t="s">
        <v>101</v>
      </c>
      <c r="AL9" s="33" t="s">
        <v>102</v>
      </c>
      <c r="AM9" s="32"/>
      <c r="AN9" s="32"/>
      <c r="AO9" s="32"/>
      <c r="AP9" s="32"/>
      <c r="AQ9" s="32" t="s">
        <v>71</v>
      </c>
      <c r="AR9" s="32" t="s">
        <v>72</v>
      </c>
      <c r="AS9" s="32" t="s">
        <v>25</v>
      </c>
      <c r="AT9" s="32" t="s">
        <v>123</v>
      </c>
      <c r="AU9" s="33" t="s">
        <v>122</v>
      </c>
      <c r="AV9" s="34"/>
      <c r="AW9" s="33" t="s">
        <v>124</v>
      </c>
      <c r="AX9" s="86" t="s">
        <v>128</v>
      </c>
    </row>
    <row r="10" spans="1:50" ht="409.6" x14ac:dyDescent="0.35">
      <c r="A10" s="3">
        <v>15</v>
      </c>
      <c r="B10" s="37" t="s">
        <v>36</v>
      </c>
      <c r="C10" s="26" t="s">
        <v>129</v>
      </c>
      <c r="D10" s="26" t="s">
        <v>83</v>
      </c>
      <c r="E10" s="26" t="s">
        <v>84</v>
      </c>
      <c r="F10" s="27" t="s">
        <v>37</v>
      </c>
      <c r="G10" s="27" t="s">
        <v>89</v>
      </c>
      <c r="H10" s="27" t="s">
        <v>94</v>
      </c>
      <c r="I10" s="28" t="s">
        <v>96</v>
      </c>
      <c r="J10" s="28" t="s">
        <v>97</v>
      </c>
      <c r="K10" s="27" t="s">
        <v>74</v>
      </c>
      <c r="L10" s="27" t="s">
        <v>110</v>
      </c>
      <c r="M10" s="82" t="s">
        <v>115</v>
      </c>
      <c r="N10" s="27" t="s">
        <v>116</v>
      </c>
      <c r="O10" s="27" t="s">
        <v>117</v>
      </c>
      <c r="P10" s="27" t="s">
        <v>118</v>
      </c>
      <c r="Q10" s="27" t="s">
        <v>119</v>
      </c>
      <c r="R10" s="27" t="s">
        <v>119</v>
      </c>
      <c r="S10" s="27" t="s">
        <v>120</v>
      </c>
      <c r="T10" s="26"/>
      <c r="U10" s="26" t="s">
        <v>83</v>
      </c>
      <c r="V10" s="26" t="s">
        <v>98</v>
      </c>
      <c r="W10" s="35"/>
      <c r="X10" s="29"/>
      <c r="Y10" s="26" t="s">
        <v>100</v>
      </c>
      <c r="Z10" s="29"/>
      <c r="AA10" s="29"/>
      <c r="AB10" s="29"/>
      <c r="AC10" s="27" t="s">
        <v>110</v>
      </c>
      <c r="AD10" s="27" t="s">
        <v>116</v>
      </c>
      <c r="AE10" s="27" t="s">
        <v>117</v>
      </c>
      <c r="AF10" s="27" t="s">
        <v>118</v>
      </c>
      <c r="AG10" s="27" t="s">
        <v>119</v>
      </c>
      <c r="AH10" s="27" t="s">
        <v>121</v>
      </c>
      <c r="AI10" s="27" t="s">
        <v>120</v>
      </c>
      <c r="AJ10" s="31" t="s">
        <v>82</v>
      </c>
      <c r="AK10" s="32" t="s">
        <v>101</v>
      </c>
      <c r="AL10" s="33" t="s">
        <v>102</v>
      </c>
      <c r="AM10" s="32"/>
      <c r="AN10" s="32"/>
      <c r="AO10" s="32"/>
      <c r="AP10" s="32"/>
      <c r="AQ10" s="32" t="s">
        <v>71</v>
      </c>
      <c r="AR10" s="32" t="s">
        <v>72</v>
      </c>
      <c r="AS10" s="32" t="s">
        <v>25</v>
      </c>
      <c r="AT10" s="32" t="s">
        <v>123</v>
      </c>
      <c r="AU10" s="33" t="s">
        <v>122</v>
      </c>
      <c r="AV10" s="33" t="s">
        <v>126</v>
      </c>
      <c r="AW10" s="33" t="s">
        <v>124</v>
      </c>
      <c r="AX10" s="86" t="s">
        <v>128</v>
      </c>
    </row>
    <row r="11" spans="1:50" ht="409.6" x14ac:dyDescent="0.35">
      <c r="A11" s="3">
        <v>16</v>
      </c>
      <c r="B11" s="37" t="s">
        <v>38</v>
      </c>
      <c r="C11" s="26" t="s">
        <v>129</v>
      </c>
      <c r="D11" s="26" t="s">
        <v>83</v>
      </c>
      <c r="E11" s="26" t="s">
        <v>84</v>
      </c>
      <c r="F11" s="27" t="s">
        <v>78</v>
      </c>
      <c r="G11" s="27" t="s">
        <v>90</v>
      </c>
      <c r="H11" s="27" t="s">
        <v>94</v>
      </c>
      <c r="I11" s="28" t="s">
        <v>96</v>
      </c>
      <c r="J11" s="28" t="s">
        <v>97</v>
      </c>
      <c r="K11" s="27" t="s">
        <v>74</v>
      </c>
      <c r="L11" s="27" t="s">
        <v>110</v>
      </c>
      <c r="M11" s="27"/>
      <c r="N11" s="27" t="s">
        <v>116</v>
      </c>
      <c r="O11" s="27" t="s">
        <v>117</v>
      </c>
      <c r="P11" s="27" t="s">
        <v>118</v>
      </c>
      <c r="Q11" s="27" t="s">
        <v>119</v>
      </c>
      <c r="R11" s="27" t="s">
        <v>119</v>
      </c>
      <c r="S11" s="27" t="s">
        <v>120</v>
      </c>
      <c r="T11" s="29"/>
      <c r="U11" s="26" t="s">
        <v>83</v>
      </c>
      <c r="V11" s="26" t="s">
        <v>98</v>
      </c>
      <c r="W11" s="35"/>
      <c r="X11" s="29"/>
      <c r="Y11" s="26" t="s">
        <v>100</v>
      </c>
      <c r="Z11" s="29"/>
      <c r="AA11" s="29"/>
      <c r="AB11" s="29"/>
      <c r="AC11" s="27" t="s">
        <v>110</v>
      </c>
      <c r="AD11" s="27" t="s">
        <v>116</v>
      </c>
      <c r="AE11" s="27" t="s">
        <v>117</v>
      </c>
      <c r="AF11" s="27" t="s">
        <v>118</v>
      </c>
      <c r="AG11" s="27" t="s">
        <v>119</v>
      </c>
      <c r="AH11" s="27" t="s">
        <v>121</v>
      </c>
      <c r="AI11" s="27" t="s">
        <v>120</v>
      </c>
      <c r="AJ11" s="31" t="s">
        <v>82</v>
      </c>
      <c r="AK11" s="32" t="s">
        <v>101</v>
      </c>
      <c r="AL11" s="33" t="s">
        <v>102</v>
      </c>
      <c r="AM11" s="32"/>
      <c r="AN11" s="32"/>
      <c r="AO11" s="32"/>
      <c r="AP11" s="32"/>
      <c r="AQ11" s="32" t="s">
        <v>71</v>
      </c>
      <c r="AR11" s="32" t="s">
        <v>72</v>
      </c>
      <c r="AS11" s="32" t="s">
        <v>25</v>
      </c>
      <c r="AT11" s="32" t="s">
        <v>123</v>
      </c>
      <c r="AU11" s="33" t="s">
        <v>122</v>
      </c>
      <c r="AV11" s="34"/>
      <c r="AW11" s="33" t="s">
        <v>124</v>
      </c>
      <c r="AX11" s="86" t="s">
        <v>128</v>
      </c>
    </row>
    <row r="12" spans="1:50" ht="409.6" x14ac:dyDescent="0.35">
      <c r="A12" s="3">
        <v>17</v>
      </c>
      <c r="B12" s="37" t="s">
        <v>39</v>
      </c>
      <c r="C12" s="26" t="s">
        <v>129</v>
      </c>
      <c r="D12" s="26" t="s">
        <v>83</v>
      </c>
      <c r="E12" s="26" t="s">
        <v>84</v>
      </c>
      <c r="F12" s="27" t="s">
        <v>79</v>
      </c>
      <c r="G12" s="27" t="s">
        <v>91</v>
      </c>
      <c r="H12" s="27" t="s">
        <v>94</v>
      </c>
      <c r="I12" s="28" t="s">
        <v>96</v>
      </c>
      <c r="J12" s="28" t="s">
        <v>97</v>
      </c>
      <c r="K12" s="27" t="s">
        <v>74</v>
      </c>
      <c r="L12" s="27" t="s">
        <v>110</v>
      </c>
      <c r="M12" s="27"/>
      <c r="N12" s="27" t="s">
        <v>116</v>
      </c>
      <c r="O12" s="27" t="s">
        <v>117</v>
      </c>
      <c r="P12" s="27" t="s">
        <v>118</v>
      </c>
      <c r="Q12" s="27" t="s">
        <v>119</v>
      </c>
      <c r="R12" s="27" t="s">
        <v>119</v>
      </c>
      <c r="S12" s="27" t="s">
        <v>120</v>
      </c>
      <c r="T12" s="29"/>
      <c r="U12" s="26" t="s">
        <v>83</v>
      </c>
      <c r="V12" s="26" t="s">
        <v>98</v>
      </c>
      <c r="W12" s="35"/>
      <c r="X12" s="29"/>
      <c r="Y12" s="26" t="s">
        <v>100</v>
      </c>
      <c r="Z12" s="29"/>
      <c r="AA12" s="29"/>
      <c r="AB12" s="29"/>
      <c r="AC12" s="27" t="s">
        <v>110</v>
      </c>
      <c r="AD12" s="27" t="s">
        <v>116</v>
      </c>
      <c r="AE12" s="27" t="s">
        <v>117</v>
      </c>
      <c r="AF12" s="27" t="s">
        <v>118</v>
      </c>
      <c r="AG12" s="27" t="s">
        <v>119</v>
      </c>
      <c r="AH12" s="27" t="s">
        <v>121</v>
      </c>
      <c r="AI12" s="27" t="s">
        <v>120</v>
      </c>
      <c r="AJ12" s="31" t="s">
        <v>82</v>
      </c>
      <c r="AK12" s="32" t="s">
        <v>101</v>
      </c>
      <c r="AL12" s="33" t="s">
        <v>102</v>
      </c>
      <c r="AM12" s="32"/>
      <c r="AN12" s="32"/>
      <c r="AO12" s="32"/>
      <c r="AP12" s="32"/>
      <c r="AQ12" s="32" t="s">
        <v>71</v>
      </c>
      <c r="AR12" s="32" t="s">
        <v>72</v>
      </c>
      <c r="AS12" s="32" t="s">
        <v>25</v>
      </c>
      <c r="AT12" s="32" t="s">
        <v>123</v>
      </c>
      <c r="AU12" s="33" t="s">
        <v>122</v>
      </c>
      <c r="AV12" s="34"/>
      <c r="AW12" s="33" t="s">
        <v>124</v>
      </c>
      <c r="AX12" s="86" t="s">
        <v>128</v>
      </c>
    </row>
    <row r="13" spans="1:50" ht="409.6" x14ac:dyDescent="0.35">
      <c r="A13" s="3">
        <v>18</v>
      </c>
      <c r="B13" s="37" t="s">
        <v>40</v>
      </c>
      <c r="C13" s="26" t="s">
        <v>129</v>
      </c>
      <c r="D13" s="26" t="s">
        <v>83</v>
      </c>
      <c r="E13" s="26" t="s">
        <v>84</v>
      </c>
      <c r="F13" s="27" t="s">
        <v>80</v>
      </c>
      <c r="G13" s="27" t="s">
        <v>92</v>
      </c>
      <c r="H13" s="27" t="s">
        <v>94</v>
      </c>
      <c r="I13" s="28" t="s">
        <v>96</v>
      </c>
      <c r="J13" s="28" t="s">
        <v>97</v>
      </c>
      <c r="K13" s="27" t="s">
        <v>74</v>
      </c>
      <c r="L13" s="27" t="s">
        <v>110</v>
      </c>
      <c r="M13" s="27"/>
      <c r="N13" s="27" t="s">
        <v>116</v>
      </c>
      <c r="O13" s="27" t="s">
        <v>117</v>
      </c>
      <c r="P13" s="27" t="s">
        <v>118</v>
      </c>
      <c r="Q13" s="27" t="s">
        <v>119</v>
      </c>
      <c r="R13" s="27" t="s">
        <v>119</v>
      </c>
      <c r="S13" s="27" t="s">
        <v>120</v>
      </c>
      <c r="T13" s="29"/>
      <c r="U13" s="26" t="s">
        <v>83</v>
      </c>
      <c r="V13" s="26" t="s">
        <v>98</v>
      </c>
      <c r="W13" s="35"/>
      <c r="X13" s="29"/>
      <c r="Y13" s="26" t="s">
        <v>100</v>
      </c>
      <c r="Z13" s="29"/>
      <c r="AA13" s="29"/>
      <c r="AB13" s="29"/>
      <c r="AC13" s="27" t="s">
        <v>110</v>
      </c>
      <c r="AD13" s="27" t="s">
        <v>116</v>
      </c>
      <c r="AE13" s="27" t="s">
        <v>117</v>
      </c>
      <c r="AF13" s="27" t="s">
        <v>118</v>
      </c>
      <c r="AG13" s="27" t="s">
        <v>119</v>
      </c>
      <c r="AH13" s="27" t="s">
        <v>121</v>
      </c>
      <c r="AI13" s="27" t="s">
        <v>120</v>
      </c>
      <c r="AJ13" s="31" t="s">
        <v>82</v>
      </c>
      <c r="AK13" s="32" t="s">
        <v>101</v>
      </c>
      <c r="AL13" s="33" t="s">
        <v>102</v>
      </c>
      <c r="AM13" s="32"/>
      <c r="AN13" s="32"/>
      <c r="AO13" s="32"/>
      <c r="AP13" s="32"/>
      <c r="AQ13" s="32" t="s">
        <v>71</v>
      </c>
      <c r="AR13" s="32" t="s">
        <v>72</v>
      </c>
      <c r="AS13" s="32" t="s">
        <v>25</v>
      </c>
      <c r="AT13" s="32" t="s">
        <v>123</v>
      </c>
      <c r="AU13" s="33" t="s">
        <v>122</v>
      </c>
      <c r="AV13" s="34"/>
      <c r="AW13" s="33" t="s">
        <v>124</v>
      </c>
      <c r="AX13" s="86" t="s">
        <v>128</v>
      </c>
    </row>
    <row r="14" spans="1:50" ht="409.6" x14ac:dyDescent="0.35">
      <c r="A14" s="3">
        <v>19</v>
      </c>
      <c r="B14" s="37" t="s">
        <v>41</v>
      </c>
      <c r="C14" s="26" t="s">
        <v>129</v>
      </c>
      <c r="D14" s="26" t="s">
        <v>83</v>
      </c>
      <c r="E14" s="26" t="s">
        <v>84</v>
      </c>
      <c r="F14" s="27"/>
      <c r="G14" s="27" t="s">
        <v>86</v>
      </c>
      <c r="H14" s="27" t="s">
        <v>94</v>
      </c>
      <c r="I14" s="28" t="s">
        <v>96</v>
      </c>
      <c r="J14" s="28" t="s">
        <v>97</v>
      </c>
      <c r="K14" s="27" t="s">
        <v>74</v>
      </c>
      <c r="L14" s="27" t="s">
        <v>110</v>
      </c>
      <c r="M14" s="27"/>
      <c r="N14" s="27" t="s">
        <v>116</v>
      </c>
      <c r="O14" s="27" t="s">
        <v>117</v>
      </c>
      <c r="P14" s="27" t="s">
        <v>118</v>
      </c>
      <c r="Q14" s="27" t="s">
        <v>119</v>
      </c>
      <c r="R14" s="27" t="s">
        <v>119</v>
      </c>
      <c r="S14" s="27" t="s">
        <v>120</v>
      </c>
      <c r="T14" s="29"/>
      <c r="U14" s="26" t="s">
        <v>83</v>
      </c>
      <c r="V14" s="26" t="s">
        <v>98</v>
      </c>
      <c r="W14" s="35"/>
      <c r="X14" s="29"/>
      <c r="Y14" s="26" t="s">
        <v>100</v>
      </c>
      <c r="Z14" s="29"/>
      <c r="AA14" s="29"/>
      <c r="AB14" s="29"/>
      <c r="AC14" s="27" t="s">
        <v>110</v>
      </c>
      <c r="AD14" s="27" t="s">
        <v>116</v>
      </c>
      <c r="AE14" s="27" t="s">
        <v>117</v>
      </c>
      <c r="AF14" s="27" t="s">
        <v>118</v>
      </c>
      <c r="AG14" s="27" t="s">
        <v>119</v>
      </c>
      <c r="AH14" s="27" t="s">
        <v>121</v>
      </c>
      <c r="AI14" s="27" t="s">
        <v>120</v>
      </c>
      <c r="AJ14" s="31" t="s">
        <v>82</v>
      </c>
      <c r="AK14" s="32" t="s">
        <v>101</v>
      </c>
      <c r="AL14" s="33" t="s">
        <v>102</v>
      </c>
      <c r="AM14" s="32"/>
      <c r="AN14" s="32"/>
      <c r="AO14" s="32"/>
      <c r="AP14" s="32"/>
      <c r="AQ14" s="32" t="s">
        <v>71</v>
      </c>
      <c r="AR14" s="32" t="s">
        <v>72</v>
      </c>
      <c r="AS14" s="32" t="s">
        <v>25</v>
      </c>
      <c r="AT14" s="32" t="s">
        <v>123</v>
      </c>
      <c r="AU14" s="33" t="s">
        <v>122</v>
      </c>
      <c r="AV14" s="33" t="s">
        <v>127</v>
      </c>
      <c r="AW14" s="33" t="s">
        <v>124</v>
      </c>
      <c r="AX14" s="86" t="s">
        <v>128</v>
      </c>
    </row>
    <row r="15" spans="1:50" ht="409.45" customHeight="1" x14ac:dyDescent="0.35">
      <c r="A15" s="3">
        <v>20</v>
      </c>
      <c r="B15" s="37" t="s">
        <v>42</v>
      </c>
      <c r="C15" s="26" t="s">
        <v>129</v>
      </c>
      <c r="D15" s="26" t="s">
        <v>83</v>
      </c>
      <c r="E15" s="26" t="s">
        <v>84</v>
      </c>
      <c r="F15" s="27" t="s">
        <v>81</v>
      </c>
      <c r="G15" s="27" t="s">
        <v>93</v>
      </c>
      <c r="H15" s="27" t="s">
        <v>94</v>
      </c>
      <c r="I15" s="28" t="s">
        <v>96</v>
      </c>
      <c r="J15" s="28" t="s">
        <v>97</v>
      </c>
      <c r="K15" s="27" t="s">
        <v>74</v>
      </c>
      <c r="L15" s="27" t="s">
        <v>110</v>
      </c>
      <c r="M15" s="82" t="s">
        <v>115</v>
      </c>
      <c r="N15" s="27" t="s">
        <v>116</v>
      </c>
      <c r="O15" s="27" t="s">
        <v>117</v>
      </c>
      <c r="P15" s="27" t="s">
        <v>118</v>
      </c>
      <c r="Q15" s="27" t="s">
        <v>119</v>
      </c>
      <c r="R15" s="27" t="s">
        <v>119</v>
      </c>
      <c r="S15" s="27" t="s">
        <v>120</v>
      </c>
      <c r="T15" s="29"/>
      <c r="U15" s="26" t="s">
        <v>83</v>
      </c>
      <c r="V15" s="26" t="s">
        <v>98</v>
      </c>
      <c r="W15" s="35"/>
      <c r="X15" s="29"/>
      <c r="Y15" s="26" t="s">
        <v>100</v>
      </c>
      <c r="Z15" s="29"/>
      <c r="AA15" s="29"/>
      <c r="AB15" s="29"/>
      <c r="AC15" s="27" t="s">
        <v>110</v>
      </c>
      <c r="AD15" s="27" t="s">
        <v>116</v>
      </c>
      <c r="AE15" s="27" t="s">
        <v>117</v>
      </c>
      <c r="AF15" s="27" t="s">
        <v>118</v>
      </c>
      <c r="AG15" s="27" t="s">
        <v>119</v>
      </c>
      <c r="AH15" s="27" t="s">
        <v>121</v>
      </c>
      <c r="AI15" s="27" t="s">
        <v>120</v>
      </c>
      <c r="AJ15" s="31" t="s">
        <v>82</v>
      </c>
      <c r="AK15" s="32" t="s">
        <v>101</v>
      </c>
      <c r="AL15" s="33" t="s">
        <v>102</v>
      </c>
      <c r="AM15" s="32"/>
      <c r="AN15" s="32"/>
      <c r="AO15" s="32"/>
      <c r="AP15" s="32"/>
      <c r="AQ15" s="32" t="s">
        <v>71</v>
      </c>
      <c r="AR15" s="32" t="s">
        <v>72</v>
      </c>
      <c r="AS15" s="32" t="s">
        <v>25</v>
      </c>
      <c r="AT15" s="32" t="s">
        <v>123</v>
      </c>
      <c r="AU15" s="33" t="s">
        <v>122</v>
      </c>
      <c r="AV15" s="34"/>
      <c r="AW15" s="33" t="s">
        <v>124</v>
      </c>
      <c r="AX15" s="86" t="s">
        <v>128</v>
      </c>
    </row>
    <row r="16" spans="1:50" x14ac:dyDescent="0.35">
      <c r="A16" s="4"/>
      <c r="B16" s="38" t="s">
        <v>43</v>
      </c>
      <c r="C16" s="29"/>
      <c r="D16" s="29"/>
      <c r="E16" s="29"/>
      <c r="F16" s="27"/>
      <c r="G16" s="27"/>
      <c r="H16" s="27"/>
      <c r="I16" s="27"/>
      <c r="J16" s="27"/>
      <c r="K16" s="27"/>
      <c r="L16" s="27"/>
      <c r="M16" s="27"/>
      <c r="N16" s="27"/>
      <c r="O16" s="27"/>
      <c r="P16" s="27"/>
      <c r="Q16" s="27"/>
      <c r="R16" s="27"/>
      <c r="S16" s="27"/>
      <c r="T16" s="29"/>
      <c r="U16" s="29"/>
      <c r="V16" s="29"/>
      <c r="W16" s="35"/>
      <c r="X16" s="29"/>
      <c r="Y16" s="29"/>
      <c r="Z16" s="29"/>
      <c r="AA16" s="29"/>
      <c r="AB16" s="29"/>
      <c r="AC16" s="30"/>
      <c r="AD16" s="30"/>
      <c r="AE16" s="30"/>
      <c r="AF16" s="30"/>
      <c r="AG16" s="30"/>
      <c r="AH16" s="30"/>
      <c r="AI16" s="30"/>
      <c r="AJ16" s="39"/>
      <c r="AK16" s="36"/>
      <c r="AL16" s="34"/>
      <c r="AM16" s="36"/>
      <c r="AN16" s="36"/>
      <c r="AO16" s="36"/>
      <c r="AP16" s="36"/>
      <c r="AQ16" s="36"/>
      <c r="AR16" s="36"/>
      <c r="AS16" s="36"/>
      <c r="AT16" s="36"/>
      <c r="AU16" s="34"/>
      <c r="AV16" s="34"/>
      <c r="AW16" s="34"/>
      <c r="AX16" s="34"/>
    </row>
    <row r="17" spans="1:50" ht="29" x14ac:dyDescent="0.35">
      <c r="A17" s="3"/>
      <c r="B17" s="40" t="s">
        <v>44</v>
      </c>
      <c r="C17" s="41"/>
      <c r="D17" s="41"/>
      <c r="E17" s="41"/>
      <c r="F17" s="42"/>
      <c r="G17" s="42"/>
      <c r="H17" s="26" t="s">
        <v>45</v>
      </c>
      <c r="I17" s="42"/>
      <c r="J17" s="42"/>
      <c r="K17" s="42"/>
      <c r="L17" s="42"/>
      <c r="M17" s="76"/>
      <c r="N17" s="76"/>
      <c r="O17" s="76"/>
      <c r="P17" s="76"/>
      <c r="Q17" s="76"/>
      <c r="R17" s="76"/>
      <c r="S17" s="76"/>
      <c r="T17" s="41"/>
      <c r="U17" s="29"/>
      <c r="V17" s="41"/>
      <c r="W17" s="43"/>
      <c r="X17" s="41"/>
      <c r="Y17" s="41"/>
      <c r="Z17" s="41"/>
      <c r="AA17" s="41"/>
      <c r="AB17" s="41"/>
      <c r="AC17" s="41"/>
      <c r="AD17" s="84"/>
      <c r="AE17" s="84"/>
      <c r="AF17" s="84"/>
      <c r="AG17" s="84"/>
      <c r="AH17" s="84"/>
      <c r="AI17" s="84"/>
      <c r="AJ17" s="41"/>
      <c r="AK17" s="41"/>
      <c r="AL17" s="41"/>
      <c r="AM17" s="41"/>
      <c r="AN17" s="41"/>
      <c r="AO17" s="41"/>
      <c r="AP17" s="41"/>
      <c r="AQ17" s="41"/>
      <c r="AR17" s="41"/>
      <c r="AS17" s="41"/>
      <c r="AT17" s="41"/>
      <c r="AU17" s="84"/>
      <c r="AV17" s="41"/>
      <c r="AW17" s="84"/>
      <c r="AX17" s="84"/>
    </row>
    <row r="18" spans="1:50" ht="101.45" x14ac:dyDescent="0.35">
      <c r="A18" s="44"/>
      <c r="B18" s="40" t="s">
        <v>46</v>
      </c>
      <c r="C18" s="44"/>
      <c r="D18" s="44"/>
      <c r="E18" s="44"/>
      <c r="F18" s="44"/>
      <c r="G18" s="44"/>
      <c r="H18" s="26" t="s">
        <v>95</v>
      </c>
      <c r="I18" s="44"/>
      <c r="J18" s="44"/>
      <c r="K18" s="44"/>
      <c r="L18" s="44"/>
      <c r="M18" s="77"/>
      <c r="N18" s="77"/>
      <c r="O18" s="77"/>
      <c r="P18" s="77"/>
      <c r="Q18" s="77"/>
      <c r="R18" s="77"/>
      <c r="S18" s="77"/>
      <c r="T18" s="44"/>
      <c r="U18" s="83" t="s">
        <v>99</v>
      </c>
      <c r="V18" s="45"/>
      <c r="W18" s="45"/>
      <c r="X18" s="45"/>
      <c r="Y18" s="45"/>
      <c r="Z18" s="45"/>
      <c r="AA18" s="44"/>
      <c r="AB18" s="44"/>
      <c r="AC18" s="44"/>
      <c r="AD18" s="77"/>
      <c r="AE18" s="77"/>
      <c r="AF18" s="77"/>
      <c r="AG18" s="77"/>
      <c r="AH18" s="77"/>
      <c r="AI18" s="77"/>
      <c r="AJ18" s="44"/>
      <c r="AK18" s="44"/>
      <c r="AL18" s="44"/>
      <c r="AM18" s="44"/>
      <c r="AN18" s="44"/>
      <c r="AO18" s="44"/>
      <c r="AP18" s="44"/>
      <c r="AQ18" s="44"/>
      <c r="AR18" s="44"/>
      <c r="AS18" s="44"/>
      <c r="AT18" s="44"/>
      <c r="AU18" s="77"/>
      <c r="AV18" s="44"/>
      <c r="AW18" s="77"/>
      <c r="AX18" s="77"/>
    </row>
    <row r="19" spans="1:50" ht="45" customHeight="1" x14ac:dyDescent="0.35">
      <c r="A19" s="46"/>
      <c r="B19" s="47"/>
      <c r="C19"/>
      <c r="D19"/>
      <c r="E19"/>
      <c r="F19"/>
      <c r="G19"/>
      <c r="H19" s="7"/>
      <c r="I19"/>
      <c r="J19"/>
      <c r="K19"/>
      <c r="L19"/>
      <c r="M19" s="78"/>
      <c r="N19" s="78"/>
      <c r="O19" s="78"/>
      <c r="P19" s="78"/>
      <c r="Q19" s="78"/>
      <c r="R19" s="78"/>
      <c r="S19" s="78"/>
      <c r="T19"/>
      <c r="U19"/>
      <c r="V19"/>
      <c r="W19" s="48"/>
      <c r="X19" s="48"/>
      <c r="Y19" s="48"/>
      <c r="Z19"/>
      <c r="AA19"/>
      <c r="AB19"/>
      <c r="AC19"/>
      <c r="AD19" s="78"/>
      <c r="AE19" s="78"/>
      <c r="AF19" s="78"/>
      <c r="AG19" s="78"/>
      <c r="AH19" s="78"/>
      <c r="AI19" s="78"/>
      <c r="AJ19"/>
      <c r="AK19"/>
      <c r="AL19"/>
      <c r="AM19"/>
      <c r="AN19"/>
      <c r="AO19"/>
      <c r="AP19"/>
      <c r="AQ19"/>
      <c r="AR19"/>
      <c r="AS19"/>
      <c r="AT19"/>
      <c r="AU19" s="78"/>
      <c r="AV19"/>
      <c r="AW19" s="78"/>
      <c r="AX19" s="78"/>
    </row>
    <row r="20" spans="1:50" x14ac:dyDescent="0.35">
      <c r="A20" s="49" t="s">
        <v>47</v>
      </c>
      <c r="B20"/>
      <c r="C20"/>
      <c r="D20"/>
      <c r="E20"/>
      <c r="F20"/>
      <c r="G20"/>
      <c r="H20"/>
      <c r="I20"/>
      <c r="J20"/>
      <c r="K20"/>
      <c r="L20"/>
      <c r="M20" s="78"/>
      <c r="N20" s="78"/>
      <c r="O20" s="78"/>
      <c r="P20" s="78"/>
      <c r="Q20" s="78"/>
      <c r="R20" s="78"/>
      <c r="S20" s="78"/>
      <c r="T20"/>
      <c r="U20"/>
      <c r="V20"/>
      <c r="W20" s="50"/>
      <c r="X20" s="50"/>
      <c r="Y20" s="50"/>
      <c r="Z20"/>
      <c r="AA20"/>
      <c r="AB20"/>
      <c r="AC20"/>
      <c r="AD20" s="78"/>
      <c r="AE20" s="78"/>
      <c r="AF20" s="78"/>
      <c r="AG20" s="78"/>
      <c r="AH20" s="78"/>
      <c r="AI20" s="78"/>
      <c r="AJ20"/>
      <c r="AK20"/>
      <c r="AL20"/>
      <c r="AM20"/>
      <c r="AN20"/>
      <c r="AO20"/>
      <c r="AP20"/>
      <c r="AQ20"/>
      <c r="AR20"/>
      <c r="AS20"/>
      <c r="AT20"/>
      <c r="AU20" s="78"/>
      <c r="AV20"/>
      <c r="AW20" s="78"/>
      <c r="AX20" s="78"/>
    </row>
    <row r="21" spans="1:50" ht="318.89999999999998" x14ac:dyDescent="0.35">
      <c r="A21" s="51"/>
      <c r="B21" s="52" t="s">
        <v>48</v>
      </c>
      <c r="C21" s="53"/>
      <c r="D21" s="53"/>
      <c r="E21" s="53"/>
      <c r="F21" s="53"/>
      <c r="G21" s="53"/>
      <c r="H21" s="53"/>
      <c r="I21" s="53"/>
      <c r="J21" s="53"/>
      <c r="K21" s="53"/>
      <c r="L21" s="53"/>
      <c r="M21" s="79"/>
      <c r="N21" s="79"/>
      <c r="O21" s="79"/>
      <c r="P21" s="79"/>
      <c r="Q21" s="79"/>
      <c r="R21" s="79"/>
      <c r="S21" s="79"/>
      <c r="T21" s="53"/>
      <c r="U21" s="53"/>
      <c r="V21" s="53"/>
      <c r="W21" s="54" t="s">
        <v>49</v>
      </c>
      <c r="X21" s="26" t="s">
        <v>50</v>
      </c>
      <c r="Y21" s="55" t="s">
        <v>15</v>
      </c>
      <c r="Z21"/>
      <c r="AA21"/>
      <c r="AB21"/>
      <c r="AC21"/>
      <c r="AD21" s="78"/>
      <c r="AE21" s="78"/>
      <c r="AF21" s="78"/>
      <c r="AG21" s="78"/>
      <c r="AH21" s="78"/>
      <c r="AI21" s="78"/>
      <c r="AJ21"/>
      <c r="AK21"/>
      <c r="AL21"/>
      <c r="AM21"/>
      <c r="AN21"/>
      <c r="AO21"/>
      <c r="AP21"/>
      <c r="AQ21"/>
      <c r="AR21"/>
      <c r="AS21"/>
      <c r="AT21"/>
      <c r="AU21" s="78"/>
      <c r="AV21"/>
      <c r="AW21" s="78"/>
      <c r="AX21" s="78"/>
    </row>
    <row r="22" spans="1:50" ht="87" x14ac:dyDescent="0.35">
      <c r="A22" s="51"/>
      <c r="B22" s="52" t="s">
        <v>51</v>
      </c>
      <c r="C22" s="53"/>
      <c r="D22" s="53"/>
      <c r="E22" s="53"/>
      <c r="F22" s="53"/>
      <c r="G22" s="53"/>
      <c r="H22" s="53"/>
      <c r="I22" s="53"/>
      <c r="J22" s="53"/>
      <c r="K22" s="53"/>
      <c r="L22" s="53"/>
      <c r="M22" s="79"/>
      <c r="N22" s="79"/>
      <c r="O22" s="79"/>
      <c r="P22" s="79"/>
      <c r="Q22" s="79"/>
      <c r="R22" s="79"/>
      <c r="S22" s="79"/>
      <c r="T22" s="53"/>
      <c r="U22" s="53"/>
      <c r="V22" s="53"/>
      <c r="W22" s="56" t="s">
        <v>52</v>
      </c>
      <c r="X22" s="26" t="s">
        <v>53</v>
      </c>
      <c r="Y22" s="55" t="s">
        <v>15</v>
      </c>
      <c r="Z22"/>
      <c r="AA22"/>
      <c r="AB22"/>
      <c r="AC22"/>
      <c r="AD22" s="78"/>
      <c r="AE22" s="78"/>
      <c r="AF22" s="78"/>
      <c r="AG22" s="78"/>
      <c r="AH22" s="78"/>
      <c r="AI22" s="78"/>
      <c r="AJ22"/>
      <c r="AK22"/>
      <c r="AL22"/>
      <c r="AM22"/>
      <c r="AN22"/>
      <c r="AO22"/>
      <c r="AP22"/>
      <c r="AQ22"/>
      <c r="AR22"/>
      <c r="AS22"/>
      <c r="AT22"/>
      <c r="AU22" s="78"/>
      <c r="AV22"/>
      <c r="AW22" s="78"/>
      <c r="AX22" s="78"/>
    </row>
    <row r="23" spans="1:50" ht="159.44999999999999" x14ac:dyDescent="0.35">
      <c r="A23" s="51"/>
      <c r="B23" s="52" t="s">
        <v>54</v>
      </c>
      <c r="C23" s="53"/>
      <c r="D23" s="53"/>
      <c r="E23" s="53"/>
      <c r="F23" s="53"/>
      <c r="G23" s="53"/>
      <c r="H23" s="53"/>
      <c r="I23" s="53"/>
      <c r="J23" s="53"/>
      <c r="K23" s="53"/>
      <c r="L23" s="53"/>
      <c r="M23" s="79"/>
      <c r="N23" s="79"/>
      <c r="O23" s="79"/>
      <c r="P23" s="79"/>
      <c r="Q23" s="79"/>
      <c r="R23" s="79"/>
      <c r="S23" s="79"/>
      <c r="T23" s="53"/>
      <c r="U23" s="53"/>
      <c r="V23" s="53"/>
      <c r="W23" s="26" t="s">
        <v>55</v>
      </c>
      <c r="X23" s="56" t="s">
        <v>56</v>
      </c>
      <c r="Y23" s="55" t="s">
        <v>15</v>
      </c>
      <c r="Z23"/>
      <c r="AA23"/>
      <c r="AB23"/>
      <c r="AC23"/>
      <c r="AD23" s="78"/>
      <c r="AE23" s="78"/>
      <c r="AF23" s="78"/>
      <c r="AG23" s="78"/>
      <c r="AH23" s="78"/>
      <c r="AI23" s="78"/>
      <c r="AJ23"/>
      <c r="AK23"/>
      <c r="AL23"/>
      <c r="AM23"/>
      <c r="AN23"/>
      <c r="AO23"/>
      <c r="AP23"/>
      <c r="AQ23"/>
      <c r="AR23"/>
      <c r="AS23"/>
      <c r="AT23"/>
      <c r="AU23" s="78"/>
      <c r="AV23"/>
      <c r="AW23" s="78"/>
      <c r="AX23" s="78"/>
    </row>
    <row r="24" spans="1:50" ht="159.44999999999999" x14ac:dyDescent="0.35">
      <c r="A24" s="51"/>
      <c r="B24" s="52" t="s">
        <v>57</v>
      </c>
      <c r="C24" s="53"/>
      <c r="D24" s="53"/>
      <c r="E24" s="53"/>
      <c r="F24" s="53"/>
      <c r="G24" s="53"/>
      <c r="H24" s="53"/>
      <c r="I24" s="53"/>
      <c r="J24" s="53"/>
      <c r="K24" s="53"/>
      <c r="L24" s="53"/>
      <c r="M24" s="79"/>
      <c r="N24" s="79"/>
      <c r="O24" s="79"/>
      <c r="P24" s="79"/>
      <c r="Q24" s="79"/>
      <c r="R24" s="79"/>
      <c r="S24" s="79"/>
      <c r="T24" s="53"/>
      <c r="U24" s="53"/>
      <c r="V24" s="53"/>
      <c r="W24" s="26" t="s">
        <v>58</v>
      </c>
      <c r="X24" s="26" t="s">
        <v>59</v>
      </c>
      <c r="Y24" s="57" t="s">
        <v>15</v>
      </c>
      <c r="Z24"/>
      <c r="AA24"/>
      <c r="AB24"/>
      <c r="AC24"/>
      <c r="AD24" s="78"/>
      <c r="AE24" s="78"/>
      <c r="AF24" s="78"/>
      <c r="AG24" s="78"/>
      <c r="AH24" s="78"/>
      <c r="AI24" s="78"/>
      <c r="AJ24"/>
      <c r="AK24"/>
      <c r="AL24"/>
      <c r="AM24"/>
      <c r="AN24"/>
      <c r="AO24"/>
      <c r="AP24"/>
      <c r="AQ24"/>
      <c r="AR24"/>
      <c r="AS24"/>
      <c r="AT24"/>
      <c r="AU24" s="78"/>
      <c r="AV24"/>
      <c r="AW24" s="78"/>
      <c r="AX24" s="78"/>
    </row>
    <row r="25" spans="1:50" ht="289.89999999999998" x14ac:dyDescent="0.35">
      <c r="A25" s="51"/>
      <c r="B25" s="52" t="s">
        <v>60</v>
      </c>
      <c r="C25" s="53"/>
      <c r="D25" s="53"/>
      <c r="E25" s="53"/>
      <c r="F25" s="53"/>
      <c r="G25" s="53"/>
      <c r="H25" s="53"/>
      <c r="I25" s="53"/>
      <c r="J25" s="53"/>
      <c r="K25" s="53"/>
      <c r="L25" s="53"/>
      <c r="M25" s="79"/>
      <c r="N25" s="79"/>
      <c r="O25" s="79"/>
      <c r="P25" s="79"/>
      <c r="Q25" s="79"/>
      <c r="R25" s="79"/>
      <c r="S25" s="79"/>
      <c r="T25" s="53"/>
      <c r="U25" s="53"/>
      <c r="V25" s="53"/>
      <c r="W25" s="26" t="s">
        <v>61</v>
      </c>
      <c r="X25" s="26" t="s">
        <v>62</v>
      </c>
      <c r="Y25" s="58" t="s">
        <v>15</v>
      </c>
      <c r="Z25"/>
      <c r="AA25"/>
      <c r="AB25"/>
      <c r="AC25"/>
      <c r="AD25" s="78"/>
      <c r="AE25" s="78"/>
      <c r="AF25" s="78"/>
      <c r="AG25" s="78"/>
      <c r="AH25" s="78"/>
      <c r="AI25" s="78"/>
      <c r="AJ25"/>
      <c r="AK25"/>
      <c r="AL25"/>
      <c r="AM25"/>
      <c r="AN25"/>
      <c r="AO25"/>
      <c r="AP25"/>
      <c r="AQ25"/>
      <c r="AR25"/>
      <c r="AS25"/>
      <c r="AT25"/>
      <c r="AU25" s="78"/>
      <c r="AV25"/>
      <c r="AW25" s="78"/>
      <c r="AX25" s="78"/>
    </row>
    <row r="26" spans="1:50" ht="159.44999999999999" x14ac:dyDescent="0.35">
      <c r="A26" s="51"/>
      <c r="B26" s="52" t="s">
        <v>63</v>
      </c>
      <c r="C26" s="53"/>
      <c r="D26" s="53"/>
      <c r="E26" s="53"/>
      <c r="F26" s="53"/>
      <c r="G26" s="53"/>
      <c r="H26" s="53"/>
      <c r="I26" s="53"/>
      <c r="J26" s="53"/>
      <c r="K26" s="53"/>
      <c r="L26" s="53"/>
      <c r="M26" s="79"/>
      <c r="N26" s="79"/>
      <c r="O26" s="79"/>
      <c r="P26" s="79"/>
      <c r="Q26" s="79"/>
      <c r="R26" s="79"/>
      <c r="S26" s="79"/>
      <c r="T26" s="53"/>
      <c r="U26" s="53"/>
      <c r="V26" s="53"/>
      <c r="W26" s="26" t="s">
        <v>64</v>
      </c>
      <c r="X26" s="26" t="s">
        <v>65</v>
      </c>
      <c r="Y26" s="55" t="s">
        <v>15</v>
      </c>
      <c r="Z26"/>
      <c r="AA26"/>
      <c r="AB26"/>
      <c r="AC26"/>
      <c r="AD26" s="78"/>
      <c r="AE26" s="78"/>
      <c r="AF26" s="78"/>
      <c r="AG26" s="78"/>
      <c r="AH26" s="78"/>
      <c r="AI26" s="78"/>
      <c r="AJ26"/>
      <c r="AK26"/>
      <c r="AL26"/>
      <c r="AM26"/>
      <c r="AN26"/>
      <c r="AO26"/>
      <c r="AP26"/>
      <c r="AQ26"/>
      <c r="AR26"/>
      <c r="AS26"/>
      <c r="AT26"/>
      <c r="AU26" s="78"/>
      <c r="AV26"/>
      <c r="AW26" s="78"/>
      <c r="AX26" s="78"/>
    </row>
    <row r="27" spans="1:50" ht="115.95" x14ac:dyDescent="0.35">
      <c r="A27" s="51"/>
      <c r="B27" s="52" t="s">
        <v>66</v>
      </c>
      <c r="C27" s="53"/>
      <c r="D27" s="53"/>
      <c r="E27" s="53"/>
      <c r="F27" s="53"/>
      <c r="G27" s="53"/>
      <c r="H27" s="53"/>
      <c r="I27" s="53"/>
      <c r="J27" s="53"/>
      <c r="K27" s="53"/>
      <c r="L27" s="53"/>
      <c r="M27" s="79"/>
      <c r="N27" s="79"/>
      <c r="O27" s="79"/>
      <c r="P27" s="79"/>
      <c r="Q27" s="79"/>
      <c r="R27" s="79"/>
      <c r="S27" s="79"/>
      <c r="T27" s="53"/>
      <c r="U27" s="53"/>
      <c r="V27" s="53"/>
      <c r="W27" s="26" t="s">
        <v>67</v>
      </c>
      <c r="X27" s="26" t="s">
        <v>68</v>
      </c>
      <c r="Y27" s="57" t="s">
        <v>15</v>
      </c>
      <c r="Z27"/>
      <c r="AA27"/>
      <c r="AB27"/>
      <c r="AC27"/>
      <c r="AD27" s="78"/>
      <c r="AE27" s="78"/>
      <c r="AF27" s="78"/>
      <c r="AG27" s="78"/>
      <c r="AH27" s="78"/>
      <c r="AI27" s="78"/>
      <c r="AJ27"/>
      <c r="AK27"/>
      <c r="AL27"/>
      <c r="AM27"/>
      <c r="AN27"/>
      <c r="AO27"/>
      <c r="AP27"/>
      <c r="AQ27"/>
      <c r="AR27"/>
      <c r="AS27"/>
      <c r="AT27"/>
      <c r="AU27" s="78"/>
      <c r="AV27"/>
      <c r="AW27" s="78"/>
      <c r="AX27" s="78"/>
    </row>
    <row r="28" spans="1:50" x14ac:dyDescent="0.35">
      <c r="C28"/>
      <c r="D28"/>
      <c r="E28"/>
      <c r="F28"/>
      <c r="G28"/>
      <c r="H28"/>
      <c r="I28"/>
      <c r="J28"/>
      <c r="K28"/>
      <c r="L28"/>
      <c r="M28" s="78"/>
      <c r="N28" s="78"/>
      <c r="O28" s="78"/>
      <c r="P28" s="78"/>
      <c r="Q28" s="78"/>
      <c r="R28" s="78"/>
      <c r="S28" s="78"/>
      <c r="T28"/>
      <c r="U28"/>
      <c r="V28"/>
      <c r="W28"/>
      <c r="X28"/>
      <c r="Y28"/>
      <c r="Z28"/>
      <c r="AA28"/>
      <c r="AB28"/>
      <c r="AC28"/>
      <c r="AD28" s="78"/>
      <c r="AE28" s="78"/>
      <c r="AF28" s="78"/>
      <c r="AG28" s="78"/>
      <c r="AH28" s="78"/>
      <c r="AI28" s="78"/>
      <c r="AJ28"/>
      <c r="AK28"/>
      <c r="AL28"/>
      <c r="AM28"/>
      <c r="AN28"/>
      <c r="AO28"/>
      <c r="AP28"/>
      <c r="AQ28"/>
      <c r="AR28"/>
      <c r="AS28"/>
      <c r="AT28"/>
      <c r="AU28" s="78"/>
      <c r="AV28"/>
      <c r="AW28" s="78"/>
      <c r="AX28" s="78"/>
    </row>
    <row r="29" spans="1:50" x14ac:dyDescent="0.35">
      <c r="C29"/>
      <c r="D29"/>
      <c r="E29"/>
      <c r="F29"/>
      <c r="G29"/>
      <c r="H29"/>
      <c r="I29"/>
      <c r="J29"/>
      <c r="K29"/>
      <c r="L29"/>
      <c r="M29" s="78"/>
      <c r="N29" s="78"/>
      <c r="O29" s="78"/>
      <c r="P29" s="78"/>
      <c r="Q29" s="78"/>
      <c r="R29" s="78"/>
      <c r="S29" s="78"/>
      <c r="T29"/>
      <c r="U29"/>
      <c r="V29"/>
      <c r="W29"/>
      <c r="X29"/>
      <c r="Y29"/>
      <c r="Z29"/>
      <c r="AA29"/>
      <c r="AB29"/>
      <c r="AC29"/>
      <c r="AD29" s="78"/>
      <c r="AE29" s="78"/>
      <c r="AF29" s="78"/>
      <c r="AG29" s="78"/>
      <c r="AH29" s="78"/>
      <c r="AI29" s="78"/>
      <c r="AJ29"/>
      <c r="AK29"/>
      <c r="AL29"/>
      <c r="AM29"/>
      <c r="AN29"/>
      <c r="AO29"/>
      <c r="AP29"/>
      <c r="AQ29"/>
      <c r="AR29"/>
      <c r="AS29"/>
      <c r="AT29"/>
      <c r="AU29" s="78"/>
      <c r="AV29"/>
      <c r="AW29" s="78"/>
      <c r="AX29" s="78"/>
    </row>
    <row r="30" spans="1:50" x14ac:dyDescent="0.35">
      <c r="C30"/>
      <c r="D30"/>
      <c r="E30"/>
      <c r="F30"/>
      <c r="G30"/>
      <c r="H30"/>
      <c r="I30"/>
      <c r="J30"/>
      <c r="K30"/>
      <c r="L30"/>
      <c r="M30" s="78"/>
      <c r="N30" s="78"/>
      <c r="O30" s="78"/>
      <c r="P30" s="78"/>
      <c r="Q30" s="78"/>
      <c r="R30" s="78"/>
      <c r="S30" s="78"/>
      <c r="T30"/>
      <c r="U30"/>
      <c r="V30"/>
      <c r="W30"/>
      <c r="X30"/>
      <c r="Y30"/>
      <c r="Z30"/>
      <c r="AA30"/>
      <c r="AB30"/>
      <c r="AC30"/>
      <c r="AD30" s="78"/>
      <c r="AE30" s="78"/>
      <c r="AF30" s="78"/>
      <c r="AG30" s="78"/>
      <c r="AH30" s="78"/>
      <c r="AI30" s="78"/>
      <c r="AJ30"/>
      <c r="AK30"/>
      <c r="AL30"/>
      <c r="AM30"/>
      <c r="AN30"/>
      <c r="AO30"/>
      <c r="AP30"/>
      <c r="AQ30"/>
      <c r="AR30"/>
      <c r="AS30"/>
      <c r="AT30"/>
      <c r="AU30" s="78"/>
      <c r="AV30"/>
      <c r="AW30" s="78"/>
      <c r="AX30" s="78"/>
    </row>
    <row r="31" spans="1:50" x14ac:dyDescent="0.35">
      <c r="C31"/>
      <c r="D31"/>
      <c r="E31"/>
      <c r="F31"/>
      <c r="G31"/>
      <c r="H31"/>
      <c r="I31"/>
      <c r="J31"/>
      <c r="K31"/>
      <c r="L31"/>
      <c r="M31" s="78"/>
      <c r="N31" s="78"/>
      <c r="O31" s="78"/>
      <c r="P31" s="78"/>
      <c r="Q31" s="78"/>
      <c r="R31" s="78"/>
      <c r="S31" s="78"/>
      <c r="T31"/>
      <c r="U31"/>
      <c r="V31"/>
      <c r="W31"/>
      <c r="X31"/>
      <c r="Y31"/>
      <c r="Z31"/>
      <c r="AA31"/>
      <c r="AB31"/>
      <c r="AC31"/>
      <c r="AD31" s="78"/>
      <c r="AE31" s="78"/>
      <c r="AF31" s="78"/>
      <c r="AG31" s="78"/>
      <c r="AH31" s="78"/>
      <c r="AI31" s="78"/>
      <c r="AJ31"/>
      <c r="AK31"/>
      <c r="AL31"/>
      <c r="AM31"/>
      <c r="AN31"/>
      <c r="AO31"/>
      <c r="AP31"/>
      <c r="AQ31"/>
      <c r="AR31"/>
      <c r="AS31"/>
      <c r="AT31"/>
      <c r="AU31" s="78"/>
      <c r="AV31"/>
      <c r="AW31" s="78"/>
      <c r="AX31" s="78"/>
    </row>
    <row r="32" spans="1:50" x14ac:dyDescent="0.35">
      <c r="C32"/>
      <c r="D32"/>
      <c r="E32"/>
      <c r="F32"/>
      <c r="G32"/>
      <c r="H32"/>
      <c r="I32"/>
      <c r="J32"/>
      <c r="K32"/>
      <c r="L32"/>
      <c r="M32" s="78"/>
      <c r="N32" s="78"/>
      <c r="O32" s="78"/>
      <c r="P32" s="78"/>
      <c r="Q32" s="78"/>
      <c r="R32" s="78"/>
      <c r="S32" s="78"/>
      <c r="T32"/>
      <c r="U32"/>
      <c r="V32"/>
      <c r="W32"/>
      <c r="X32"/>
      <c r="Y32"/>
      <c r="Z32"/>
      <c r="AA32"/>
      <c r="AB32"/>
      <c r="AC32"/>
      <c r="AD32" s="78"/>
      <c r="AE32" s="78"/>
      <c r="AF32" s="78"/>
      <c r="AG32" s="78"/>
      <c r="AH32" s="78"/>
      <c r="AI32" s="78"/>
      <c r="AJ32"/>
      <c r="AK32"/>
      <c r="AL32"/>
      <c r="AM32"/>
      <c r="AN32"/>
      <c r="AO32"/>
      <c r="AP32"/>
      <c r="AQ32"/>
      <c r="AR32"/>
      <c r="AS32"/>
      <c r="AT32"/>
      <c r="AU32" s="78"/>
      <c r="AV32"/>
      <c r="AW32" s="78"/>
      <c r="AX32" s="78"/>
    </row>
    <row r="33" spans="3:50" x14ac:dyDescent="0.35">
      <c r="C33"/>
      <c r="D33"/>
      <c r="E33"/>
      <c r="F33"/>
      <c r="G33"/>
      <c r="H33"/>
      <c r="I33"/>
      <c r="J33"/>
      <c r="K33"/>
      <c r="L33"/>
      <c r="M33" s="78"/>
      <c r="N33" s="78"/>
      <c r="O33" s="78"/>
      <c r="P33" s="78"/>
      <c r="Q33" s="78"/>
      <c r="R33" s="78"/>
      <c r="S33" s="78"/>
      <c r="T33"/>
      <c r="U33"/>
      <c r="V33"/>
      <c r="W33"/>
      <c r="X33"/>
      <c r="Y33"/>
      <c r="Z33"/>
      <c r="AA33"/>
      <c r="AB33"/>
      <c r="AC33"/>
      <c r="AD33" s="78"/>
      <c r="AE33" s="78"/>
      <c r="AF33" s="78"/>
      <c r="AG33" s="78"/>
      <c r="AH33" s="78"/>
      <c r="AI33" s="78"/>
      <c r="AJ33"/>
      <c r="AK33"/>
      <c r="AL33"/>
      <c r="AM33"/>
      <c r="AN33"/>
      <c r="AO33"/>
      <c r="AP33"/>
      <c r="AQ33"/>
      <c r="AR33"/>
      <c r="AS33"/>
      <c r="AT33"/>
      <c r="AU33" s="78"/>
      <c r="AV33"/>
      <c r="AW33" s="78"/>
      <c r="AX33" s="78"/>
    </row>
    <row r="34" spans="3:50" x14ac:dyDescent="0.35">
      <c r="C34"/>
      <c r="D34"/>
      <c r="E34"/>
      <c r="F34"/>
      <c r="G34"/>
      <c r="H34"/>
      <c r="I34"/>
      <c r="J34"/>
      <c r="K34"/>
      <c r="L34"/>
      <c r="M34" s="78"/>
      <c r="N34" s="78"/>
      <c r="O34" s="78"/>
      <c r="P34" s="78"/>
      <c r="Q34" s="78"/>
      <c r="R34" s="78"/>
      <c r="S34" s="78"/>
      <c r="T34"/>
      <c r="U34"/>
      <c r="V34"/>
      <c r="W34"/>
      <c r="X34"/>
      <c r="Y34"/>
      <c r="Z34"/>
      <c r="AA34"/>
      <c r="AB34"/>
      <c r="AC34"/>
      <c r="AD34" s="78"/>
      <c r="AE34" s="78"/>
      <c r="AF34" s="78"/>
      <c r="AG34" s="78"/>
      <c r="AH34" s="78"/>
      <c r="AI34" s="78"/>
      <c r="AJ34"/>
      <c r="AK34"/>
      <c r="AL34"/>
      <c r="AM34"/>
      <c r="AN34"/>
      <c r="AO34"/>
      <c r="AP34"/>
      <c r="AQ34"/>
      <c r="AR34"/>
      <c r="AS34"/>
      <c r="AT34"/>
      <c r="AU34" s="78"/>
      <c r="AV34"/>
      <c r="AW34" s="78"/>
      <c r="AX34" s="78"/>
    </row>
    <row r="35" spans="3:50" x14ac:dyDescent="0.35">
      <c r="C35"/>
      <c r="D35"/>
      <c r="E35"/>
      <c r="F35"/>
      <c r="G35"/>
      <c r="H35"/>
      <c r="I35"/>
      <c r="J35"/>
      <c r="K35"/>
      <c r="L35"/>
      <c r="M35" s="78"/>
      <c r="N35" s="78"/>
      <c r="O35" s="78"/>
      <c r="P35" s="78"/>
      <c r="Q35" s="78"/>
      <c r="R35" s="78"/>
      <c r="S35" s="78"/>
      <c r="T35"/>
      <c r="U35"/>
      <c r="V35"/>
      <c r="W35"/>
      <c r="X35"/>
      <c r="Y35"/>
      <c r="Z35"/>
      <c r="AA35"/>
      <c r="AB35"/>
      <c r="AC35"/>
      <c r="AD35" s="78"/>
      <c r="AE35" s="78"/>
      <c r="AF35" s="78"/>
      <c r="AG35" s="78"/>
      <c r="AH35" s="78"/>
      <c r="AI35" s="78"/>
      <c r="AJ35"/>
      <c r="AK35"/>
      <c r="AL35"/>
      <c r="AM35"/>
      <c r="AN35"/>
      <c r="AO35"/>
      <c r="AP35"/>
      <c r="AQ35"/>
      <c r="AR35"/>
      <c r="AS35"/>
      <c r="AT35"/>
      <c r="AU35" s="78"/>
      <c r="AV35"/>
      <c r="AW35" s="78"/>
      <c r="AX35" s="78"/>
    </row>
    <row r="36" spans="3:50" x14ac:dyDescent="0.35">
      <c r="C36"/>
      <c r="D36"/>
      <c r="E36"/>
      <c r="F36"/>
      <c r="G36"/>
      <c r="H36"/>
      <c r="I36"/>
      <c r="J36"/>
      <c r="K36"/>
      <c r="L36"/>
      <c r="M36" s="78"/>
      <c r="N36" s="78"/>
      <c r="O36" s="78"/>
      <c r="P36" s="78"/>
      <c r="Q36" s="78"/>
      <c r="R36" s="78"/>
      <c r="S36" s="78"/>
      <c r="T36"/>
      <c r="U36"/>
      <c r="V36"/>
      <c r="W36"/>
      <c r="X36"/>
      <c r="Y36"/>
      <c r="Z36"/>
      <c r="AA36"/>
      <c r="AB36"/>
      <c r="AC36"/>
      <c r="AD36" s="78"/>
      <c r="AE36" s="78"/>
      <c r="AF36" s="78"/>
      <c r="AG36" s="78"/>
      <c r="AH36" s="78"/>
      <c r="AI36" s="78"/>
      <c r="AJ36"/>
      <c r="AK36"/>
      <c r="AL36"/>
      <c r="AM36"/>
      <c r="AN36"/>
      <c r="AO36"/>
      <c r="AP36"/>
      <c r="AQ36"/>
      <c r="AR36"/>
      <c r="AS36"/>
      <c r="AT36"/>
      <c r="AU36" s="78"/>
      <c r="AV36"/>
      <c r="AW36" s="78"/>
      <c r="AX36" s="78"/>
    </row>
    <row r="37" spans="3:50" x14ac:dyDescent="0.35">
      <c r="C37"/>
      <c r="D37"/>
      <c r="E37"/>
      <c r="F37"/>
      <c r="G37"/>
      <c r="H37"/>
      <c r="I37"/>
      <c r="J37"/>
      <c r="K37"/>
      <c r="L37"/>
      <c r="M37" s="78"/>
      <c r="N37" s="78"/>
      <c r="O37" s="78"/>
      <c r="P37" s="78"/>
      <c r="Q37" s="78"/>
      <c r="R37" s="78"/>
      <c r="S37" s="78"/>
      <c r="T37"/>
      <c r="U37"/>
      <c r="V37"/>
      <c r="W37"/>
      <c r="X37"/>
      <c r="Y37"/>
      <c r="Z37"/>
      <c r="AA37"/>
      <c r="AB37"/>
      <c r="AC37"/>
      <c r="AD37" s="78"/>
      <c r="AE37" s="78"/>
      <c r="AF37" s="78"/>
      <c r="AG37" s="78"/>
      <c r="AH37" s="78"/>
      <c r="AI37" s="78"/>
      <c r="AJ37"/>
      <c r="AK37"/>
      <c r="AL37"/>
      <c r="AM37"/>
      <c r="AN37"/>
      <c r="AO37"/>
      <c r="AP37"/>
      <c r="AQ37"/>
      <c r="AR37"/>
      <c r="AS37"/>
      <c r="AT37"/>
      <c r="AU37" s="78"/>
      <c r="AV37"/>
      <c r="AW37" s="78"/>
      <c r="AX37" s="78"/>
    </row>
    <row r="38" spans="3:50" x14ac:dyDescent="0.35">
      <c r="C38"/>
      <c r="D38"/>
      <c r="E38"/>
      <c r="F38"/>
      <c r="G38"/>
      <c r="H38"/>
      <c r="I38"/>
      <c r="J38"/>
      <c r="K38"/>
      <c r="L38"/>
      <c r="M38" s="78"/>
      <c r="N38" s="78"/>
      <c r="O38" s="78"/>
      <c r="P38" s="78"/>
      <c r="Q38" s="78"/>
      <c r="R38" s="78"/>
      <c r="S38" s="78"/>
      <c r="T38"/>
      <c r="U38"/>
      <c r="V38"/>
      <c r="W38"/>
      <c r="X38"/>
      <c r="Y38"/>
      <c r="Z38"/>
      <c r="AA38"/>
      <c r="AB38"/>
      <c r="AC38"/>
      <c r="AD38" s="78"/>
      <c r="AE38" s="78"/>
      <c r="AF38" s="78"/>
      <c r="AG38" s="78"/>
      <c r="AH38" s="78"/>
      <c r="AI38" s="78"/>
      <c r="AJ38"/>
      <c r="AK38"/>
      <c r="AL38"/>
      <c r="AM38"/>
      <c r="AN38"/>
      <c r="AO38"/>
      <c r="AP38"/>
      <c r="AQ38"/>
      <c r="AR38"/>
      <c r="AS38"/>
      <c r="AT38"/>
      <c r="AU38" s="78"/>
      <c r="AV38"/>
      <c r="AW38" s="78"/>
      <c r="AX38" s="78"/>
    </row>
    <row r="39" spans="3:50" x14ac:dyDescent="0.35">
      <c r="C39"/>
      <c r="D39"/>
      <c r="E39"/>
      <c r="F39"/>
      <c r="G39"/>
      <c r="H39"/>
      <c r="I39"/>
      <c r="J39"/>
      <c r="K39"/>
      <c r="L39"/>
      <c r="M39" s="78"/>
      <c r="N39" s="78"/>
      <c r="O39" s="78"/>
      <c r="P39" s="78"/>
      <c r="Q39" s="78"/>
      <c r="R39" s="78"/>
      <c r="S39" s="78"/>
      <c r="T39"/>
      <c r="U39"/>
      <c r="V39"/>
      <c r="W39"/>
      <c r="X39"/>
      <c r="Y39"/>
      <c r="Z39"/>
      <c r="AA39"/>
      <c r="AB39"/>
      <c r="AC39"/>
      <c r="AD39" s="78"/>
      <c r="AE39" s="78"/>
      <c r="AF39" s="78"/>
      <c r="AG39" s="78"/>
      <c r="AH39" s="78"/>
      <c r="AI39" s="78"/>
      <c r="AJ39"/>
      <c r="AK39"/>
      <c r="AL39"/>
      <c r="AM39"/>
      <c r="AN39"/>
      <c r="AO39"/>
      <c r="AP39"/>
      <c r="AQ39"/>
      <c r="AR39"/>
      <c r="AS39"/>
      <c r="AT39"/>
      <c r="AU39" s="78"/>
      <c r="AV39"/>
      <c r="AW39" s="78"/>
      <c r="AX39" s="78"/>
    </row>
    <row r="40" spans="3:50" x14ac:dyDescent="0.35">
      <c r="C40"/>
      <c r="D40"/>
      <c r="E40"/>
      <c r="F40"/>
      <c r="G40"/>
      <c r="H40"/>
      <c r="I40"/>
      <c r="J40"/>
      <c r="K40"/>
      <c r="L40"/>
      <c r="M40" s="78"/>
      <c r="N40" s="78"/>
      <c r="O40" s="78"/>
      <c r="P40" s="78"/>
      <c r="Q40" s="78"/>
      <c r="R40" s="78"/>
      <c r="S40" s="78"/>
      <c r="T40"/>
      <c r="U40"/>
      <c r="V40"/>
      <c r="W40"/>
      <c r="X40"/>
      <c r="Y40"/>
      <c r="Z40"/>
      <c r="AA40"/>
      <c r="AB40"/>
      <c r="AC40"/>
      <c r="AD40" s="78"/>
      <c r="AE40" s="78"/>
      <c r="AF40" s="78"/>
      <c r="AG40" s="78"/>
      <c r="AH40" s="78"/>
      <c r="AI40" s="78"/>
      <c r="AJ40"/>
      <c r="AK40"/>
      <c r="AL40"/>
      <c r="AM40"/>
      <c r="AN40"/>
      <c r="AO40"/>
      <c r="AP40"/>
      <c r="AQ40"/>
      <c r="AR40"/>
      <c r="AS40"/>
      <c r="AT40"/>
      <c r="AU40" s="78"/>
      <c r="AV40"/>
      <c r="AW40" s="78"/>
      <c r="AX40" s="78"/>
    </row>
    <row r="41" spans="3:50" x14ac:dyDescent="0.35">
      <c r="C41"/>
      <c r="D41"/>
      <c r="E41"/>
      <c r="F41"/>
      <c r="G41"/>
      <c r="H41"/>
      <c r="I41"/>
      <c r="J41"/>
      <c r="K41"/>
      <c r="L41"/>
      <c r="M41" s="78"/>
      <c r="N41" s="78"/>
      <c r="O41" s="78"/>
      <c r="P41" s="78"/>
      <c r="Q41" s="78"/>
      <c r="R41" s="78"/>
      <c r="S41" s="78"/>
      <c r="T41"/>
      <c r="U41"/>
      <c r="V41"/>
      <c r="W41"/>
      <c r="X41"/>
      <c r="Y41"/>
      <c r="Z41"/>
      <c r="AA41"/>
      <c r="AB41"/>
      <c r="AC41"/>
      <c r="AD41" s="78"/>
      <c r="AE41" s="78"/>
      <c r="AF41" s="78"/>
      <c r="AG41" s="78"/>
      <c r="AH41" s="78"/>
      <c r="AI41" s="78"/>
      <c r="AJ41"/>
      <c r="AK41"/>
      <c r="AL41"/>
      <c r="AM41"/>
      <c r="AN41"/>
      <c r="AO41"/>
      <c r="AP41"/>
      <c r="AQ41"/>
      <c r="AR41"/>
      <c r="AS41"/>
      <c r="AT41"/>
      <c r="AU41" s="78"/>
      <c r="AV41"/>
      <c r="AW41" s="78"/>
      <c r="AX41" s="78"/>
    </row>
    <row r="42" spans="3:50" x14ac:dyDescent="0.35">
      <c r="C42"/>
      <c r="D42"/>
      <c r="E42"/>
      <c r="F42"/>
      <c r="G42"/>
      <c r="H42"/>
      <c r="I42"/>
      <c r="J42"/>
      <c r="K42"/>
      <c r="L42"/>
      <c r="M42" s="78"/>
      <c r="N42" s="78"/>
      <c r="O42" s="78"/>
      <c r="P42" s="78"/>
      <c r="Q42" s="78"/>
      <c r="R42" s="78"/>
      <c r="S42" s="78"/>
      <c r="T42"/>
      <c r="U42"/>
      <c r="V42"/>
      <c r="W42"/>
      <c r="X42"/>
      <c r="Y42"/>
      <c r="Z42"/>
      <c r="AA42"/>
      <c r="AB42"/>
      <c r="AC42"/>
      <c r="AD42" s="78"/>
      <c r="AE42" s="78"/>
      <c r="AF42" s="78"/>
      <c r="AG42" s="78"/>
      <c r="AH42" s="78"/>
      <c r="AI42" s="78"/>
      <c r="AJ42"/>
      <c r="AK42"/>
      <c r="AL42"/>
      <c r="AM42"/>
      <c r="AN42"/>
      <c r="AO42"/>
      <c r="AP42"/>
      <c r="AQ42"/>
      <c r="AR42"/>
      <c r="AS42"/>
      <c r="AT42"/>
      <c r="AU42" s="78"/>
      <c r="AV42"/>
      <c r="AW42" s="78"/>
      <c r="AX42" s="78"/>
    </row>
    <row r="43" spans="3:50" x14ac:dyDescent="0.35">
      <c r="C43"/>
      <c r="D43"/>
      <c r="E43"/>
      <c r="F43"/>
      <c r="G43"/>
      <c r="H43"/>
      <c r="I43"/>
      <c r="J43"/>
      <c r="K43"/>
      <c r="L43"/>
      <c r="M43" s="78"/>
      <c r="N43" s="78"/>
      <c r="O43" s="78"/>
      <c r="P43" s="78"/>
      <c r="Q43" s="78"/>
      <c r="R43" s="78"/>
      <c r="S43" s="78"/>
      <c r="T43"/>
      <c r="U43"/>
      <c r="V43"/>
      <c r="W43"/>
      <c r="X43"/>
      <c r="Y43"/>
      <c r="Z43"/>
      <c r="AA43"/>
      <c r="AB43"/>
      <c r="AC43"/>
      <c r="AD43" s="78"/>
      <c r="AE43" s="78"/>
      <c r="AF43" s="78"/>
      <c r="AG43" s="78"/>
      <c r="AH43" s="78"/>
      <c r="AI43" s="78"/>
      <c r="AJ43"/>
      <c r="AK43"/>
      <c r="AL43"/>
      <c r="AM43"/>
      <c r="AN43"/>
      <c r="AO43"/>
      <c r="AP43"/>
      <c r="AQ43"/>
      <c r="AR43"/>
      <c r="AS43"/>
      <c r="AT43"/>
      <c r="AU43" s="78"/>
      <c r="AV43"/>
      <c r="AW43" s="78"/>
      <c r="AX43" s="78"/>
    </row>
    <row r="44" spans="3:50" x14ac:dyDescent="0.35">
      <c r="C44"/>
      <c r="D44"/>
      <c r="E44"/>
      <c r="F44"/>
      <c r="G44"/>
      <c r="H44"/>
      <c r="I44"/>
      <c r="J44"/>
      <c r="K44"/>
      <c r="L44"/>
      <c r="M44" s="78"/>
      <c r="N44" s="78"/>
      <c r="O44" s="78"/>
      <c r="P44" s="78"/>
      <c r="Q44" s="78"/>
      <c r="R44" s="78"/>
      <c r="S44" s="78"/>
      <c r="T44"/>
      <c r="U44"/>
      <c r="V44"/>
      <c r="W44"/>
      <c r="X44"/>
      <c r="Y44"/>
      <c r="Z44"/>
      <c r="AA44"/>
      <c r="AB44"/>
      <c r="AC44"/>
      <c r="AD44" s="78"/>
      <c r="AE44" s="78"/>
      <c r="AF44" s="78"/>
      <c r="AG44" s="78"/>
      <c r="AH44" s="78"/>
      <c r="AI44" s="78"/>
      <c r="AJ44"/>
      <c r="AK44"/>
      <c r="AL44"/>
      <c r="AM44"/>
      <c r="AN44"/>
      <c r="AO44"/>
      <c r="AP44"/>
      <c r="AQ44"/>
      <c r="AR44"/>
      <c r="AS44"/>
      <c r="AT44"/>
      <c r="AU44" s="78"/>
      <c r="AV44"/>
      <c r="AW44" s="78"/>
      <c r="AX44" s="78"/>
    </row>
    <row r="45" spans="3:50" x14ac:dyDescent="0.35">
      <c r="C45"/>
      <c r="D45"/>
      <c r="E45"/>
      <c r="F45"/>
      <c r="G45"/>
      <c r="H45"/>
      <c r="I45"/>
      <c r="J45"/>
      <c r="K45"/>
      <c r="L45"/>
      <c r="M45" s="78"/>
      <c r="N45" s="78"/>
      <c r="O45" s="78"/>
      <c r="P45" s="78"/>
      <c r="Q45" s="78"/>
      <c r="R45" s="78"/>
      <c r="S45" s="78"/>
      <c r="T45"/>
      <c r="U45"/>
      <c r="V45"/>
      <c r="W45"/>
      <c r="X45"/>
      <c r="Y45"/>
      <c r="Z45"/>
      <c r="AA45"/>
      <c r="AB45"/>
      <c r="AC45"/>
      <c r="AD45" s="78"/>
      <c r="AE45" s="78"/>
      <c r="AF45" s="78"/>
      <c r="AG45" s="78"/>
      <c r="AH45" s="78"/>
      <c r="AI45" s="78"/>
      <c r="AJ45"/>
      <c r="AK45"/>
      <c r="AL45"/>
      <c r="AM45"/>
      <c r="AN45"/>
      <c r="AO45"/>
      <c r="AP45"/>
      <c r="AQ45"/>
      <c r="AR45"/>
      <c r="AS45"/>
      <c r="AT45"/>
      <c r="AU45" s="78"/>
      <c r="AV45"/>
      <c r="AW45" s="78"/>
      <c r="AX45" s="78"/>
    </row>
    <row r="46" spans="3:50" x14ac:dyDescent="0.35">
      <c r="C46"/>
      <c r="D46"/>
      <c r="E46"/>
      <c r="F46"/>
      <c r="G46"/>
      <c r="H46"/>
      <c r="I46"/>
      <c r="J46"/>
      <c r="K46"/>
      <c r="L46"/>
      <c r="M46" s="78"/>
      <c r="N46" s="78"/>
      <c r="O46" s="78"/>
      <c r="P46" s="78"/>
      <c r="Q46" s="78"/>
      <c r="R46" s="78"/>
      <c r="S46" s="78"/>
      <c r="T46"/>
      <c r="U46"/>
      <c r="V46"/>
      <c r="W46"/>
      <c r="X46"/>
      <c r="Y46"/>
      <c r="Z46"/>
      <c r="AA46"/>
      <c r="AB46"/>
      <c r="AC46"/>
      <c r="AD46" s="78"/>
      <c r="AE46" s="78"/>
      <c r="AF46" s="78"/>
      <c r="AG46" s="78"/>
      <c r="AH46" s="78"/>
      <c r="AI46" s="78"/>
      <c r="AJ46"/>
      <c r="AK46"/>
      <c r="AL46"/>
      <c r="AM46"/>
      <c r="AN46"/>
      <c r="AO46"/>
      <c r="AP46"/>
      <c r="AQ46"/>
      <c r="AR46"/>
      <c r="AS46"/>
      <c r="AT46"/>
      <c r="AU46" s="78"/>
      <c r="AV46"/>
      <c r="AW46" s="78"/>
      <c r="AX46" s="78"/>
    </row>
    <row r="47" spans="3:50" x14ac:dyDescent="0.35">
      <c r="C47"/>
      <c r="D47"/>
      <c r="E47"/>
      <c r="F47"/>
      <c r="G47"/>
      <c r="H47"/>
      <c r="I47"/>
      <c r="J47"/>
      <c r="K47"/>
      <c r="L47"/>
      <c r="M47" s="78"/>
      <c r="N47" s="78"/>
      <c r="O47" s="78"/>
      <c r="P47" s="78"/>
      <c r="Q47" s="78"/>
      <c r="R47" s="78"/>
      <c r="S47" s="78"/>
      <c r="T47"/>
      <c r="U47"/>
      <c r="V47"/>
      <c r="W47"/>
      <c r="X47"/>
      <c r="Y47"/>
      <c r="Z47"/>
      <c r="AA47"/>
      <c r="AB47"/>
      <c r="AC47"/>
      <c r="AD47" s="78"/>
      <c r="AE47" s="78"/>
      <c r="AF47" s="78"/>
      <c r="AG47" s="78"/>
      <c r="AH47" s="78"/>
      <c r="AI47" s="78"/>
      <c r="AJ47"/>
      <c r="AK47"/>
      <c r="AL47"/>
      <c r="AM47"/>
      <c r="AN47"/>
      <c r="AO47"/>
      <c r="AP47"/>
      <c r="AQ47"/>
      <c r="AR47"/>
      <c r="AS47"/>
      <c r="AT47"/>
      <c r="AU47" s="78"/>
      <c r="AV47"/>
      <c r="AW47" s="78"/>
      <c r="AX47" s="78"/>
    </row>
    <row r="48" spans="3:50" x14ac:dyDescent="0.35">
      <c r="C48"/>
      <c r="D48"/>
      <c r="E48"/>
      <c r="F48"/>
      <c r="G48"/>
      <c r="H48"/>
      <c r="I48"/>
      <c r="J48"/>
      <c r="K48"/>
      <c r="L48"/>
      <c r="M48" s="78"/>
      <c r="N48" s="78"/>
      <c r="O48" s="78"/>
      <c r="P48" s="78"/>
      <c r="Q48" s="78"/>
      <c r="R48" s="78"/>
      <c r="S48" s="78"/>
      <c r="T48"/>
      <c r="U48"/>
      <c r="V48"/>
      <c r="W48"/>
      <c r="X48"/>
      <c r="Y48"/>
      <c r="Z48"/>
      <c r="AA48"/>
      <c r="AB48"/>
      <c r="AC48"/>
      <c r="AD48" s="78"/>
      <c r="AE48" s="78"/>
      <c r="AF48" s="78"/>
      <c r="AG48" s="78"/>
      <c r="AH48" s="78"/>
      <c r="AI48" s="78"/>
      <c r="AJ48"/>
      <c r="AK48"/>
      <c r="AL48"/>
      <c r="AM48"/>
      <c r="AN48"/>
      <c r="AO48"/>
      <c r="AP48"/>
      <c r="AQ48"/>
      <c r="AR48"/>
      <c r="AS48"/>
      <c r="AT48"/>
      <c r="AU48" s="78"/>
      <c r="AV48"/>
      <c r="AW48" s="78"/>
      <c r="AX48" s="78"/>
    </row>
    <row r="49" spans="3:50" x14ac:dyDescent="0.35">
      <c r="C49"/>
      <c r="D49"/>
      <c r="E49"/>
      <c r="F49"/>
      <c r="G49"/>
      <c r="H49"/>
      <c r="I49"/>
      <c r="J49"/>
      <c r="K49"/>
      <c r="L49"/>
      <c r="M49" s="78"/>
      <c r="N49" s="78"/>
      <c r="O49" s="78"/>
      <c r="P49" s="78"/>
      <c r="Q49" s="78"/>
      <c r="R49" s="78"/>
      <c r="S49" s="78"/>
      <c r="T49"/>
      <c r="U49"/>
      <c r="V49"/>
      <c r="W49"/>
      <c r="X49"/>
      <c r="Y49"/>
      <c r="Z49"/>
      <c r="AA49"/>
      <c r="AB49"/>
      <c r="AC49"/>
      <c r="AD49" s="78"/>
      <c r="AE49" s="78"/>
      <c r="AF49" s="78"/>
      <c r="AG49" s="78"/>
      <c r="AH49" s="78"/>
      <c r="AI49" s="78"/>
      <c r="AJ49"/>
      <c r="AK49"/>
      <c r="AL49"/>
      <c r="AM49"/>
      <c r="AN49"/>
      <c r="AO49"/>
      <c r="AP49"/>
      <c r="AQ49"/>
      <c r="AR49"/>
      <c r="AS49"/>
      <c r="AT49"/>
      <c r="AU49" s="78"/>
      <c r="AV49"/>
      <c r="AW49" s="78"/>
      <c r="AX49" s="78"/>
    </row>
    <row r="50" spans="3:50" x14ac:dyDescent="0.35">
      <c r="C50"/>
      <c r="D50"/>
      <c r="E50"/>
      <c r="F50"/>
      <c r="G50"/>
      <c r="H50"/>
      <c r="I50"/>
      <c r="J50"/>
      <c r="K50"/>
      <c r="L50"/>
      <c r="M50" s="78"/>
      <c r="N50" s="78"/>
      <c r="O50" s="78"/>
      <c r="P50" s="78"/>
      <c r="Q50" s="78"/>
      <c r="R50" s="78"/>
      <c r="S50" s="78"/>
      <c r="T50"/>
      <c r="U50"/>
      <c r="V50"/>
      <c r="W50"/>
      <c r="X50"/>
      <c r="Y50"/>
      <c r="Z50"/>
      <c r="AA50"/>
      <c r="AB50"/>
      <c r="AC50"/>
      <c r="AD50" s="78"/>
      <c r="AE50" s="78"/>
      <c r="AF50" s="78"/>
      <c r="AG50" s="78"/>
      <c r="AH50" s="78"/>
      <c r="AI50" s="78"/>
      <c r="AJ50"/>
      <c r="AK50"/>
      <c r="AL50"/>
      <c r="AM50"/>
      <c r="AN50"/>
      <c r="AO50"/>
      <c r="AP50"/>
      <c r="AQ50"/>
      <c r="AR50"/>
      <c r="AS50"/>
      <c r="AT50"/>
      <c r="AU50" s="78"/>
      <c r="AV50"/>
      <c r="AW50" s="78"/>
      <c r="AX50" s="78"/>
    </row>
    <row r="51" spans="3:50" x14ac:dyDescent="0.35">
      <c r="C51"/>
      <c r="D51"/>
      <c r="E51"/>
      <c r="F51"/>
      <c r="G51"/>
      <c r="H51"/>
      <c r="I51"/>
      <c r="J51"/>
      <c r="K51"/>
      <c r="L51"/>
      <c r="M51" s="78"/>
      <c r="N51" s="78"/>
      <c r="O51" s="78"/>
      <c r="P51" s="78"/>
      <c r="Q51" s="78"/>
      <c r="R51" s="78"/>
      <c r="S51" s="78"/>
      <c r="T51"/>
      <c r="U51"/>
      <c r="V51"/>
      <c r="W51"/>
      <c r="X51"/>
      <c r="Y51"/>
      <c r="Z51"/>
      <c r="AA51"/>
      <c r="AB51"/>
      <c r="AC51"/>
      <c r="AD51" s="78"/>
      <c r="AE51" s="78"/>
      <c r="AF51" s="78"/>
      <c r="AG51" s="78"/>
      <c r="AH51" s="78"/>
      <c r="AI51" s="78"/>
      <c r="AJ51"/>
      <c r="AK51"/>
      <c r="AL51"/>
      <c r="AM51"/>
      <c r="AN51"/>
      <c r="AO51"/>
      <c r="AP51"/>
      <c r="AQ51"/>
      <c r="AR51"/>
      <c r="AS51"/>
      <c r="AT51"/>
      <c r="AU51" s="78"/>
      <c r="AV51"/>
      <c r="AW51" s="78"/>
      <c r="AX51" s="78"/>
    </row>
    <row r="52" spans="3:50" x14ac:dyDescent="0.35">
      <c r="C52"/>
      <c r="D52"/>
      <c r="E52"/>
      <c r="F52"/>
      <c r="G52"/>
      <c r="H52"/>
      <c r="I52"/>
      <c r="J52"/>
      <c r="K52"/>
      <c r="L52"/>
      <c r="M52" s="78"/>
      <c r="N52" s="78"/>
      <c r="O52" s="78"/>
      <c r="P52" s="78"/>
      <c r="Q52" s="78"/>
      <c r="R52" s="78"/>
      <c r="S52" s="78"/>
      <c r="T52"/>
      <c r="U52"/>
      <c r="V52"/>
      <c r="W52"/>
      <c r="X52"/>
      <c r="Y52"/>
      <c r="Z52"/>
      <c r="AA52"/>
      <c r="AB52"/>
      <c r="AC52"/>
      <c r="AD52" s="78"/>
      <c r="AE52" s="78"/>
      <c r="AF52" s="78"/>
      <c r="AG52" s="78"/>
      <c r="AH52" s="78"/>
      <c r="AI52" s="78"/>
      <c r="AJ52"/>
      <c r="AK52"/>
      <c r="AL52"/>
      <c r="AM52"/>
      <c r="AN52"/>
      <c r="AO52"/>
      <c r="AP52"/>
      <c r="AQ52"/>
      <c r="AR52"/>
      <c r="AS52"/>
      <c r="AT52"/>
      <c r="AU52" s="78"/>
      <c r="AV52"/>
      <c r="AW52" s="78"/>
      <c r="AX52" s="78"/>
    </row>
    <row r="53" spans="3:50" x14ac:dyDescent="0.35">
      <c r="C53"/>
      <c r="D53"/>
      <c r="E53"/>
      <c r="F53"/>
      <c r="G53"/>
      <c r="H53"/>
      <c r="I53"/>
      <c r="J53"/>
      <c r="K53"/>
      <c r="L53"/>
      <c r="M53" s="78"/>
      <c r="N53" s="78"/>
      <c r="O53" s="78"/>
      <c r="P53" s="78"/>
      <c r="Q53" s="78"/>
      <c r="R53" s="78"/>
      <c r="S53" s="78"/>
      <c r="T53"/>
      <c r="U53"/>
      <c r="V53"/>
      <c r="W53"/>
      <c r="X53"/>
      <c r="Y53"/>
      <c r="Z53"/>
      <c r="AA53"/>
      <c r="AB53"/>
      <c r="AC53"/>
      <c r="AD53" s="78"/>
      <c r="AE53" s="78"/>
      <c r="AF53" s="78"/>
      <c r="AG53" s="78"/>
      <c r="AH53" s="78"/>
      <c r="AI53" s="78"/>
      <c r="AJ53"/>
      <c r="AK53"/>
      <c r="AL53"/>
      <c r="AM53"/>
      <c r="AN53"/>
      <c r="AO53"/>
      <c r="AP53"/>
      <c r="AQ53"/>
      <c r="AR53"/>
      <c r="AS53"/>
      <c r="AT53"/>
      <c r="AU53" s="78"/>
      <c r="AV53"/>
      <c r="AW53" s="78"/>
      <c r="AX53" s="78"/>
    </row>
    <row r="54" spans="3:50" x14ac:dyDescent="0.35">
      <c r="C54"/>
      <c r="D54"/>
      <c r="E54"/>
      <c r="F54"/>
      <c r="G54"/>
      <c r="H54"/>
      <c r="I54"/>
      <c r="J54"/>
      <c r="K54"/>
      <c r="L54"/>
      <c r="M54" s="78"/>
      <c r="N54" s="78"/>
      <c r="O54" s="78"/>
      <c r="P54" s="78"/>
      <c r="Q54" s="78"/>
      <c r="R54" s="78"/>
      <c r="S54" s="78"/>
      <c r="T54"/>
      <c r="U54"/>
      <c r="V54"/>
      <c r="W54"/>
      <c r="X54"/>
      <c r="Y54"/>
      <c r="Z54"/>
      <c r="AA54"/>
      <c r="AB54"/>
      <c r="AC54"/>
      <c r="AD54" s="78"/>
      <c r="AE54" s="78"/>
      <c r="AF54" s="78"/>
      <c r="AG54" s="78"/>
      <c r="AH54" s="78"/>
      <c r="AI54" s="78"/>
      <c r="AJ54"/>
      <c r="AK54"/>
      <c r="AL54"/>
      <c r="AM54"/>
      <c r="AN54"/>
      <c r="AO54"/>
      <c r="AP54"/>
      <c r="AQ54"/>
      <c r="AR54"/>
      <c r="AS54"/>
      <c r="AT54"/>
      <c r="AU54" s="78"/>
      <c r="AV54"/>
      <c r="AW54" s="78"/>
      <c r="AX54" s="78"/>
    </row>
    <row r="55" spans="3:50" x14ac:dyDescent="0.35">
      <c r="C55"/>
      <c r="D55"/>
      <c r="E55"/>
      <c r="F55"/>
      <c r="G55"/>
      <c r="H55"/>
      <c r="I55"/>
      <c r="J55"/>
      <c r="K55"/>
      <c r="L55"/>
      <c r="M55" s="78"/>
      <c r="N55" s="78"/>
      <c r="O55" s="78"/>
      <c r="P55" s="78"/>
      <c r="Q55" s="78"/>
      <c r="R55" s="78"/>
      <c r="S55" s="78"/>
      <c r="T55"/>
      <c r="U55"/>
      <c r="V55"/>
      <c r="W55"/>
      <c r="X55"/>
      <c r="Y55"/>
      <c r="Z55"/>
      <c r="AA55"/>
      <c r="AB55"/>
      <c r="AC55"/>
      <c r="AD55" s="78"/>
      <c r="AE55" s="78"/>
      <c r="AF55" s="78"/>
      <c r="AG55" s="78"/>
      <c r="AH55" s="78"/>
      <c r="AI55" s="78"/>
      <c r="AJ55"/>
      <c r="AK55"/>
      <c r="AL55"/>
      <c r="AM55"/>
      <c r="AN55"/>
      <c r="AO55"/>
      <c r="AP55"/>
      <c r="AQ55"/>
      <c r="AR55"/>
      <c r="AS55"/>
      <c r="AT55"/>
      <c r="AU55" s="78"/>
      <c r="AV55"/>
      <c r="AW55" s="78"/>
      <c r="AX55" s="78"/>
    </row>
    <row r="56" spans="3:50" x14ac:dyDescent="0.35">
      <c r="C56"/>
      <c r="D56"/>
      <c r="E56"/>
      <c r="F56"/>
      <c r="G56"/>
      <c r="H56"/>
      <c r="I56"/>
      <c r="J56"/>
      <c r="K56"/>
      <c r="L56"/>
      <c r="M56" s="78"/>
      <c r="N56" s="78"/>
      <c r="O56" s="78"/>
      <c r="P56" s="78"/>
      <c r="Q56" s="78"/>
      <c r="R56" s="78"/>
      <c r="S56" s="78"/>
      <c r="T56"/>
      <c r="U56"/>
      <c r="V56"/>
      <c r="W56"/>
      <c r="X56"/>
      <c r="Y56"/>
      <c r="Z56"/>
      <c r="AA56"/>
      <c r="AB56"/>
      <c r="AC56"/>
      <c r="AD56" s="78"/>
      <c r="AE56" s="78"/>
      <c r="AF56" s="78"/>
      <c r="AG56" s="78"/>
      <c r="AH56" s="78"/>
      <c r="AI56" s="78"/>
      <c r="AJ56"/>
      <c r="AK56"/>
      <c r="AL56"/>
      <c r="AM56"/>
      <c r="AN56"/>
      <c r="AO56"/>
      <c r="AP56"/>
      <c r="AQ56"/>
      <c r="AR56"/>
      <c r="AS56"/>
      <c r="AT56"/>
      <c r="AU56" s="78"/>
      <c r="AV56"/>
      <c r="AW56" s="78"/>
      <c r="AX56" s="78"/>
    </row>
    <row r="57" spans="3:50" x14ac:dyDescent="0.35">
      <c r="C57"/>
      <c r="D57"/>
      <c r="E57"/>
      <c r="F57"/>
      <c r="G57"/>
      <c r="H57"/>
      <c r="I57"/>
      <c r="J57"/>
      <c r="K57"/>
      <c r="L57"/>
      <c r="M57" s="78"/>
      <c r="N57" s="78"/>
      <c r="O57" s="78"/>
      <c r="P57" s="78"/>
      <c r="Q57" s="78"/>
      <c r="R57" s="78"/>
      <c r="S57" s="78"/>
      <c r="T57"/>
      <c r="U57"/>
      <c r="V57"/>
      <c r="W57"/>
      <c r="X57"/>
      <c r="Y57"/>
      <c r="Z57"/>
      <c r="AA57"/>
      <c r="AB57"/>
      <c r="AC57"/>
      <c r="AD57" s="78"/>
      <c r="AE57" s="78"/>
      <c r="AF57" s="78"/>
      <c r="AG57" s="78"/>
      <c r="AH57" s="78"/>
      <c r="AI57" s="78"/>
      <c r="AJ57"/>
      <c r="AK57"/>
      <c r="AL57"/>
      <c r="AM57"/>
      <c r="AN57"/>
      <c r="AO57"/>
      <c r="AP57"/>
      <c r="AQ57"/>
      <c r="AR57"/>
      <c r="AS57"/>
      <c r="AT57"/>
      <c r="AU57" s="78"/>
      <c r="AV57"/>
      <c r="AW57" s="78"/>
      <c r="AX57" s="78"/>
    </row>
    <row r="58" spans="3:50" x14ac:dyDescent="0.35">
      <c r="C58"/>
      <c r="D58"/>
      <c r="E58"/>
      <c r="F58"/>
      <c r="G58"/>
      <c r="H58"/>
      <c r="I58"/>
      <c r="J58"/>
      <c r="K58"/>
      <c r="L58"/>
      <c r="M58" s="78"/>
      <c r="N58" s="78"/>
      <c r="O58" s="78"/>
      <c r="P58" s="78"/>
      <c r="Q58" s="78"/>
      <c r="R58" s="78"/>
      <c r="S58" s="78"/>
      <c r="T58"/>
      <c r="U58"/>
      <c r="V58"/>
      <c r="W58"/>
      <c r="X58"/>
      <c r="Y58"/>
      <c r="Z58"/>
      <c r="AA58"/>
      <c r="AB58"/>
      <c r="AC58"/>
      <c r="AD58" s="78"/>
      <c r="AE58" s="78"/>
      <c r="AF58" s="78"/>
      <c r="AG58" s="78"/>
      <c r="AH58" s="78"/>
      <c r="AI58" s="78"/>
      <c r="AJ58"/>
      <c r="AK58"/>
      <c r="AL58"/>
      <c r="AM58"/>
      <c r="AN58"/>
      <c r="AO58"/>
      <c r="AP58"/>
      <c r="AQ58"/>
      <c r="AR58"/>
      <c r="AS58"/>
      <c r="AT58"/>
      <c r="AU58" s="78"/>
      <c r="AV58"/>
      <c r="AW58" s="78"/>
      <c r="AX58" s="78"/>
    </row>
    <row r="59" spans="3:50" x14ac:dyDescent="0.35">
      <c r="C59"/>
      <c r="D59"/>
      <c r="E59"/>
      <c r="F59"/>
      <c r="G59"/>
      <c r="H59"/>
      <c r="I59"/>
      <c r="J59"/>
      <c r="K59"/>
      <c r="L59"/>
      <c r="M59" s="78"/>
      <c r="N59" s="78"/>
      <c r="O59" s="78"/>
      <c r="P59" s="78"/>
      <c r="Q59" s="78"/>
      <c r="R59" s="78"/>
      <c r="S59" s="78"/>
      <c r="T59"/>
      <c r="U59"/>
      <c r="V59"/>
      <c r="W59"/>
      <c r="X59"/>
      <c r="Y59"/>
      <c r="Z59"/>
      <c r="AA59"/>
      <c r="AB59"/>
      <c r="AC59"/>
      <c r="AD59" s="78"/>
      <c r="AE59" s="78"/>
      <c r="AF59" s="78"/>
      <c r="AG59" s="78"/>
      <c r="AH59" s="78"/>
      <c r="AI59" s="78"/>
      <c r="AJ59"/>
      <c r="AK59"/>
      <c r="AL59"/>
      <c r="AM59"/>
      <c r="AN59"/>
      <c r="AO59"/>
      <c r="AP59"/>
      <c r="AQ59"/>
      <c r="AR59"/>
      <c r="AS59"/>
      <c r="AT59"/>
      <c r="AU59" s="78"/>
      <c r="AV59"/>
      <c r="AW59" s="78"/>
      <c r="AX59" s="78"/>
    </row>
    <row r="60" spans="3:50" x14ac:dyDescent="0.35">
      <c r="C60"/>
      <c r="D60"/>
      <c r="E60"/>
      <c r="F60"/>
      <c r="G60"/>
      <c r="H60"/>
      <c r="I60"/>
      <c r="J60"/>
      <c r="K60"/>
      <c r="L60"/>
      <c r="M60" s="78"/>
      <c r="N60" s="78"/>
      <c r="O60" s="78"/>
      <c r="P60" s="78"/>
      <c r="Q60" s="78"/>
      <c r="R60" s="78"/>
      <c r="S60" s="78"/>
      <c r="T60"/>
      <c r="U60"/>
      <c r="V60"/>
      <c r="W60"/>
      <c r="X60"/>
      <c r="Y60"/>
      <c r="Z60"/>
      <c r="AA60"/>
      <c r="AB60"/>
      <c r="AC60"/>
      <c r="AD60" s="78"/>
      <c r="AE60" s="78"/>
      <c r="AF60" s="78"/>
      <c r="AG60" s="78"/>
      <c r="AH60" s="78"/>
      <c r="AI60" s="78"/>
      <c r="AJ60"/>
      <c r="AK60"/>
      <c r="AL60"/>
      <c r="AM60"/>
      <c r="AN60"/>
      <c r="AO60"/>
      <c r="AP60"/>
      <c r="AQ60"/>
      <c r="AR60"/>
      <c r="AS60"/>
      <c r="AT60"/>
      <c r="AU60" s="78"/>
      <c r="AV60"/>
      <c r="AW60" s="78"/>
      <c r="AX60" s="78"/>
    </row>
    <row r="61" spans="3:50" x14ac:dyDescent="0.35">
      <c r="C61"/>
      <c r="D61"/>
      <c r="E61"/>
      <c r="F61"/>
      <c r="G61"/>
      <c r="H61"/>
      <c r="I61"/>
      <c r="J61"/>
      <c r="K61"/>
      <c r="L61"/>
      <c r="M61" s="78"/>
      <c r="N61" s="78"/>
      <c r="O61" s="78"/>
      <c r="P61" s="78"/>
      <c r="Q61" s="78"/>
      <c r="R61" s="78"/>
      <c r="S61" s="78"/>
      <c r="T61"/>
      <c r="U61"/>
      <c r="V61"/>
      <c r="W61"/>
      <c r="X61"/>
      <c r="Y61"/>
      <c r="Z61"/>
      <c r="AA61"/>
      <c r="AB61"/>
      <c r="AC61"/>
      <c r="AD61" s="78"/>
      <c r="AE61" s="78"/>
      <c r="AF61" s="78"/>
      <c r="AG61" s="78"/>
      <c r="AH61" s="78"/>
      <c r="AI61" s="78"/>
      <c r="AJ61"/>
      <c r="AK61"/>
      <c r="AL61"/>
      <c r="AM61"/>
      <c r="AN61"/>
      <c r="AO61"/>
      <c r="AP61"/>
      <c r="AQ61"/>
      <c r="AR61"/>
      <c r="AS61"/>
      <c r="AT61"/>
      <c r="AU61" s="78"/>
      <c r="AV61"/>
      <c r="AW61" s="78"/>
      <c r="AX61" s="78"/>
    </row>
    <row r="62" spans="3:50" x14ac:dyDescent="0.35">
      <c r="C62"/>
      <c r="D62"/>
      <c r="E62"/>
      <c r="F62"/>
      <c r="G62"/>
      <c r="H62"/>
      <c r="I62"/>
      <c r="J62"/>
      <c r="K62"/>
      <c r="L62"/>
      <c r="M62" s="78"/>
      <c r="N62" s="78"/>
      <c r="O62" s="78"/>
      <c r="P62" s="78"/>
      <c r="Q62" s="78"/>
      <c r="R62" s="78"/>
      <c r="S62" s="78"/>
      <c r="T62"/>
      <c r="U62"/>
      <c r="V62"/>
      <c r="W62"/>
      <c r="X62"/>
      <c r="Y62"/>
      <c r="Z62"/>
      <c r="AA62"/>
      <c r="AB62"/>
      <c r="AC62"/>
      <c r="AD62" s="78"/>
      <c r="AE62" s="78"/>
      <c r="AF62" s="78"/>
      <c r="AG62" s="78"/>
      <c r="AH62" s="78"/>
      <c r="AI62" s="78"/>
      <c r="AJ62"/>
      <c r="AK62"/>
      <c r="AL62"/>
      <c r="AM62"/>
      <c r="AN62"/>
      <c r="AO62"/>
      <c r="AP62"/>
      <c r="AQ62"/>
      <c r="AR62"/>
      <c r="AS62"/>
      <c r="AT62"/>
      <c r="AU62" s="78"/>
      <c r="AV62"/>
      <c r="AW62" s="78"/>
      <c r="AX62" s="78"/>
    </row>
    <row r="63" spans="3:50" x14ac:dyDescent="0.35">
      <c r="C63"/>
      <c r="D63"/>
      <c r="E63"/>
      <c r="F63"/>
      <c r="G63"/>
      <c r="H63"/>
      <c r="I63"/>
      <c r="J63"/>
      <c r="K63"/>
      <c r="L63"/>
      <c r="M63" s="78"/>
      <c r="N63" s="78"/>
      <c r="O63" s="78"/>
      <c r="P63" s="78"/>
      <c r="Q63" s="78"/>
      <c r="R63" s="78"/>
      <c r="S63" s="78"/>
      <c r="T63"/>
      <c r="U63"/>
      <c r="V63"/>
      <c r="W63"/>
      <c r="X63"/>
      <c r="Y63"/>
      <c r="Z63"/>
      <c r="AA63"/>
      <c r="AB63"/>
      <c r="AC63"/>
      <c r="AD63" s="78"/>
      <c r="AE63" s="78"/>
      <c r="AF63" s="78"/>
      <c r="AG63" s="78"/>
      <c r="AH63" s="78"/>
      <c r="AI63" s="78"/>
      <c r="AJ63"/>
      <c r="AK63"/>
      <c r="AL63"/>
      <c r="AM63"/>
      <c r="AN63"/>
      <c r="AO63"/>
      <c r="AP63"/>
      <c r="AQ63"/>
      <c r="AR63"/>
      <c r="AS63"/>
      <c r="AT63"/>
      <c r="AU63" s="78"/>
      <c r="AV63"/>
      <c r="AW63" s="78"/>
      <c r="AX63" s="78"/>
    </row>
    <row r="64" spans="3:50" x14ac:dyDescent="0.35">
      <c r="C64"/>
      <c r="D64"/>
      <c r="E64"/>
      <c r="F64"/>
      <c r="G64"/>
      <c r="H64"/>
      <c r="I64"/>
      <c r="J64"/>
      <c r="K64"/>
      <c r="L64"/>
      <c r="M64" s="78"/>
      <c r="N64" s="78"/>
      <c r="O64" s="78"/>
      <c r="P64" s="78"/>
      <c r="Q64" s="78"/>
      <c r="R64" s="78"/>
      <c r="S64" s="78"/>
      <c r="T64"/>
      <c r="U64"/>
      <c r="V64"/>
      <c r="W64"/>
      <c r="X64"/>
      <c r="Y64"/>
      <c r="Z64"/>
      <c r="AA64"/>
      <c r="AB64"/>
      <c r="AC64"/>
      <c r="AD64" s="78"/>
      <c r="AE64" s="78"/>
      <c r="AF64" s="78"/>
      <c r="AG64" s="78"/>
      <c r="AH64" s="78"/>
      <c r="AI64" s="78"/>
      <c r="AJ64"/>
      <c r="AK64"/>
      <c r="AL64"/>
      <c r="AM64"/>
      <c r="AN64"/>
      <c r="AO64"/>
      <c r="AP64"/>
      <c r="AQ64"/>
      <c r="AR64"/>
      <c r="AS64"/>
      <c r="AT64"/>
      <c r="AU64" s="78"/>
      <c r="AV64"/>
      <c r="AW64" s="78"/>
      <c r="AX64" s="78"/>
    </row>
    <row r="65" spans="3:50" x14ac:dyDescent="0.35">
      <c r="C65"/>
      <c r="D65"/>
      <c r="E65"/>
      <c r="F65"/>
      <c r="G65"/>
      <c r="H65"/>
      <c r="I65"/>
      <c r="J65"/>
      <c r="K65"/>
      <c r="L65"/>
      <c r="M65" s="78"/>
      <c r="N65" s="78"/>
      <c r="O65" s="78"/>
      <c r="P65" s="78"/>
      <c r="Q65" s="78"/>
      <c r="R65" s="78"/>
      <c r="S65" s="78"/>
      <c r="T65"/>
      <c r="U65"/>
      <c r="V65"/>
      <c r="W65"/>
      <c r="X65"/>
      <c r="Y65"/>
      <c r="Z65"/>
      <c r="AA65"/>
      <c r="AB65"/>
      <c r="AC65"/>
      <c r="AD65" s="78"/>
      <c r="AE65" s="78"/>
      <c r="AF65" s="78"/>
      <c r="AG65" s="78"/>
      <c r="AH65" s="78"/>
      <c r="AI65" s="78"/>
      <c r="AJ65"/>
      <c r="AK65"/>
      <c r="AL65"/>
      <c r="AM65"/>
      <c r="AN65"/>
      <c r="AO65"/>
      <c r="AP65"/>
      <c r="AQ65"/>
      <c r="AR65"/>
      <c r="AS65"/>
      <c r="AT65"/>
      <c r="AU65" s="78"/>
      <c r="AV65"/>
      <c r="AW65" s="78"/>
      <c r="AX65" s="78"/>
    </row>
    <row r="66" spans="3:50" x14ac:dyDescent="0.35">
      <c r="C66"/>
      <c r="D66"/>
      <c r="E66"/>
      <c r="F66"/>
      <c r="G66"/>
      <c r="H66"/>
      <c r="I66"/>
      <c r="J66"/>
      <c r="K66"/>
      <c r="L66"/>
      <c r="M66" s="78"/>
      <c r="N66" s="78"/>
      <c r="O66" s="78"/>
      <c r="P66" s="78"/>
      <c r="Q66" s="78"/>
      <c r="R66" s="78"/>
      <c r="S66" s="78"/>
      <c r="T66"/>
      <c r="U66"/>
      <c r="V66"/>
      <c r="W66"/>
      <c r="X66"/>
      <c r="Y66"/>
      <c r="Z66"/>
      <c r="AA66"/>
      <c r="AB66"/>
      <c r="AC66"/>
      <c r="AD66" s="78"/>
      <c r="AE66" s="78"/>
      <c r="AF66" s="78"/>
      <c r="AG66" s="78"/>
      <c r="AH66" s="78"/>
      <c r="AI66" s="78"/>
      <c r="AJ66"/>
      <c r="AK66"/>
      <c r="AL66"/>
      <c r="AM66"/>
      <c r="AN66"/>
      <c r="AO66"/>
      <c r="AP66"/>
      <c r="AQ66"/>
      <c r="AR66"/>
      <c r="AS66"/>
      <c r="AT66"/>
      <c r="AU66" s="78"/>
      <c r="AV66"/>
      <c r="AW66" s="78"/>
      <c r="AX66" s="78"/>
    </row>
    <row r="67" spans="3:50" x14ac:dyDescent="0.35">
      <c r="C67"/>
      <c r="D67"/>
      <c r="E67"/>
      <c r="F67"/>
      <c r="G67"/>
      <c r="H67"/>
      <c r="I67"/>
      <c r="J67"/>
      <c r="K67"/>
      <c r="L67"/>
      <c r="M67" s="78"/>
      <c r="N67" s="78"/>
      <c r="O67" s="78"/>
      <c r="P67" s="78"/>
      <c r="Q67" s="78"/>
      <c r="R67" s="78"/>
      <c r="S67" s="78"/>
      <c r="T67"/>
      <c r="U67"/>
      <c r="V67"/>
      <c r="W67"/>
      <c r="X67"/>
      <c r="Y67"/>
      <c r="Z67"/>
      <c r="AA67"/>
      <c r="AB67"/>
      <c r="AC67"/>
      <c r="AD67" s="78"/>
      <c r="AE67" s="78"/>
      <c r="AF67" s="78"/>
      <c r="AG67" s="78"/>
      <c r="AH67" s="78"/>
      <c r="AI67" s="78"/>
      <c r="AJ67"/>
      <c r="AK67"/>
      <c r="AL67"/>
      <c r="AM67"/>
      <c r="AN67"/>
      <c r="AO67"/>
      <c r="AP67"/>
      <c r="AQ67"/>
      <c r="AR67"/>
      <c r="AS67"/>
      <c r="AT67"/>
      <c r="AU67" s="78"/>
      <c r="AV67"/>
      <c r="AW67" s="78"/>
      <c r="AX67" s="78"/>
    </row>
    <row r="68" spans="3:50" x14ac:dyDescent="0.35">
      <c r="C68"/>
      <c r="D68"/>
      <c r="E68"/>
      <c r="F68"/>
      <c r="G68"/>
      <c r="H68"/>
      <c r="I68"/>
      <c r="J68"/>
      <c r="K68"/>
      <c r="L68"/>
      <c r="M68" s="78"/>
      <c r="N68" s="78"/>
      <c r="O68" s="78"/>
      <c r="P68" s="78"/>
      <c r="Q68" s="78"/>
      <c r="R68" s="78"/>
      <c r="S68" s="78"/>
      <c r="T68"/>
      <c r="U68"/>
      <c r="V68"/>
      <c r="W68"/>
      <c r="X68"/>
      <c r="Y68"/>
      <c r="Z68"/>
      <c r="AA68"/>
      <c r="AB68"/>
      <c r="AC68"/>
      <c r="AD68" s="78"/>
      <c r="AE68" s="78"/>
      <c r="AF68" s="78"/>
      <c r="AG68" s="78"/>
      <c r="AH68" s="78"/>
      <c r="AI68" s="78"/>
      <c r="AJ68"/>
      <c r="AK68"/>
      <c r="AL68"/>
      <c r="AM68"/>
      <c r="AN68"/>
      <c r="AO68"/>
      <c r="AP68"/>
      <c r="AQ68"/>
      <c r="AR68"/>
      <c r="AS68"/>
      <c r="AT68"/>
      <c r="AU68" s="78"/>
      <c r="AV68"/>
      <c r="AW68" s="78"/>
      <c r="AX68" s="78"/>
    </row>
    <row r="69" spans="3:50" x14ac:dyDescent="0.35">
      <c r="C69"/>
      <c r="D69"/>
      <c r="E69"/>
      <c r="F69"/>
      <c r="G69"/>
      <c r="H69"/>
      <c r="I69"/>
      <c r="J69"/>
      <c r="K69"/>
      <c r="L69"/>
      <c r="M69" s="78"/>
      <c r="N69" s="78"/>
      <c r="O69" s="78"/>
      <c r="P69" s="78"/>
      <c r="Q69" s="78"/>
      <c r="R69" s="78"/>
      <c r="S69" s="78"/>
      <c r="T69"/>
      <c r="U69"/>
      <c r="V69"/>
      <c r="W69"/>
      <c r="X69"/>
      <c r="Y69"/>
      <c r="Z69"/>
      <c r="AA69"/>
      <c r="AB69"/>
      <c r="AC69"/>
      <c r="AD69" s="78"/>
      <c r="AE69" s="78"/>
      <c r="AF69" s="78"/>
      <c r="AG69" s="78"/>
      <c r="AH69" s="78"/>
      <c r="AI69" s="78"/>
      <c r="AJ69"/>
      <c r="AK69"/>
      <c r="AL69"/>
      <c r="AM69"/>
      <c r="AN69"/>
      <c r="AO69"/>
      <c r="AP69"/>
      <c r="AQ69"/>
      <c r="AR69"/>
      <c r="AS69"/>
      <c r="AT69"/>
      <c r="AU69" s="78"/>
      <c r="AV69"/>
      <c r="AW69" s="78"/>
      <c r="AX69" s="78"/>
    </row>
    <row r="70" spans="3:50" x14ac:dyDescent="0.35">
      <c r="C70"/>
      <c r="D70"/>
      <c r="E70"/>
      <c r="F70"/>
      <c r="G70"/>
      <c r="H70"/>
      <c r="I70"/>
      <c r="J70"/>
      <c r="K70"/>
      <c r="L70"/>
      <c r="M70" s="78"/>
      <c r="N70" s="78"/>
      <c r="O70" s="78"/>
      <c r="P70" s="78"/>
      <c r="Q70" s="78"/>
      <c r="R70" s="78"/>
      <c r="S70" s="78"/>
      <c r="T70"/>
      <c r="U70"/>
      <c r="V70"/>
      <c r="W70"/>
      <c r="X70"/>
      <c r="Y70"/>
      <c r="Z70"/>
      <c r="AA70"/>
      <c r="AB70"/>
      <c r="AC70"/>
      <c r="AD70" s="78"/>
      <c r="AE70" s="78"/>
      <c r="AF70" s="78"/>
      <c r="AG70" s="78"/>
      <c r="AH70" s="78"/>
      <c r="AI70" s="78"/>
      <c r="AJ70"/>
      <c r="AK70"/>
      <c r="AL70"/>
      <c r="AM70"/>
      <c r="AN70"/>
      <c r="AO70"/>
      <c r="AP70"/>
      <c r="AQ70"/>
      <c r="AR70"/>
      <c r="AS70"/>
      <c r="AT70"/>
      <c r="AU70" s="78"/>
      <c r="AV70"/>
      <c r="AW70" s="78"/>
      <c r="AX70" s="78"/>
    </row>
    <row r="71" spans="3:50" x14ac:dyDescent="0.35">
      <c r="C71"/>
      <c r="D71"/>
      <c r="E71"/>
      <c r="F71"/>
      <c r="G71"/>
      <c r="H71"/>
      <c r="I71"/>
      <c r="J71"/>
      <c r="K71"/>
      <c r="L71"/>
      <c r="M71" s="78"/>
      <c r="N71" s="78"/>
      <c r="O71" s="78"/>
      <c r="P71" s="78"/>
      <c r="Q71" s="78"/>
      <c r="R71" s="78"/>
      <c r="S71" s="78"/>
      <c r="T71"/>
      <c r="U71"/>
      <c r="V71"/>
      <c r="W71"/>
      <c r="X71"/>
      <c r="Y71"/>
      <c r="Z71"/>
      <c r="AA71"/>
      <c r="AB71"/>
      <c r="AC71"/>
      <c r="AD71" s="78"/>
      <c r="AE71" s="78"/>
      <c r="AF71" s="78"/>
      <c r="AG71" s="78"/>
      <c r="AH71" s="78"/>
      <c r="AI71" s="78"/>
      <c r="AJ71"/>
      <c r="AK71"/>
      <c r="AL71"/>
      <c r="AM71"/>
      <c r="AN71"/>
      <c r="AO71"/>
      <c r="AP71"/>
      <c r="AQ71"/>
      <c r="AR71"/>
      <c r="AS71"/>
      <c r="AT71"/>
      <c r="AU71" s="78"/>
      <c r="AV71"/>
      <c r="AW71" s="78"/>
      <c r="AX71" s="78"/>
    </row>
    <row r="72" spans="3:50" x14ac:dyDescent="0.35">
      <c r="C72"/>
      <c r="D72"/>
      <c r="E72"/>
      <c r="F72"/>
      <c r="G72"/>
      <c r="H72"/>
      <c r="I72"/>
      <c r="J72"/>
      <c r="K72"/>
      <c r="L72"/>
      <c r="M72" s="78"/>
      <c r="N72" s="78"/>
      <c r="O72" s="78"/>
      <c r="P72" s="78"/>
      <c r="Q72" s="78"/>
      <c r="R72" s="78"/>
      <c r="S72" s="78"/>
      <c r="T72"/>
      <c r="U72"/>
      <c r="V72"/>
      <c r="W72"/>
      <c r="X72"/>
      <c r="Y72"/>
      <c r="Z72"/>
      <c r="AA72"/>
      <c r="AB72"/>
      <c r="AC72"/>
      <c r="AD72" s="78"/>
      <c r="AE72" s="78"/>
      <c r="AF72" s="78"/>
      <c r="AG72" s="78"/>
      <c r="AH72" s="78"/>
      <c r="AI72" s="78"/>
      <c r="AJ72"/>
      <c r="AK72"/>
      <c r="AL72"/>
      <c r="AM72"/>
      <c r="AN72"/>
      <c r="AO72"/>
      <c r="AP72"/>
      <c r="AQ72"/>
      <c r="AR72"/>
      <c r="AS72"/>
      <c r="AT72"/>
      <c r="AU72" s="78"/>
      <c r="AV72"/>
      <c r="AW72" s="78"/>
      <c r="AX72" s="78"/>
    </row>
    <row r="73" spans="3:50" x14ac:dyDescent="0.35">
      <c r="C73"/>
      <c r="D73"/>
      <c r="E73"/>
      <c r="F73"/>
      <c r="G73"/>
      <c r="H73"/>
      <c r="I73"/>
      <c r="J73"/>
      <c r="K73"/>
      <c r="L73"/>
      <c r="M73" s="78"/>
      <c r="N73" s="78"/>
      <c r="O73" s="78"/>
      <c r="P73" s="78"/>
      <c r="Q73" s="78"/>
      <c r="R73" s="78"/>
      <c r="S73" s="78"/>
      <c r="T73"/>
      <c r="U73"/>
      <c r="V73"/>
      <c r="W73"/>
      <c r="X73"/>
      <c r="Y73"/>
      <c r="Z73"/>
      <c r="AA73"/>
      <c r="AB73"/>
      <c r="AC73"/>
      <c r="AD73" s="78"/>
      <c r="AE73" s="78"/>
      <c r="AF73" s="78"/>
      <c r="AG73" s="78"/>
      <c r="AH73" s="78"/>
      <c r="AI73" s="78"/>
      <c r="AJ73"/>
      <c r="AK73"/>
      <c r="AL73"/>
      <c r="AM73"/>
      <c r="AN73"/>
      <c r="AO73"/>
      <c r="AP73"/>
      <c r="AQ73"/>
      <c r="AR73"/>
      <c r="AS73"/>
      <c r="AT73"/>
      <c r="AU73" s="78"/>
      <c r="AV73"/>
      <c r="AW73" s="78"/>
      <c r="AX73" s="78"/>
    </row>
    <row r="74" spans="3:50" x14ac:dyDescent="0.35">
      <c r="C74"/>
      <c r="D74"/>
      <c r="E74"/>
      <c r="F74"/>
      <c r="G74"/>
      <c r="H74"/>
      <c r="I74"/>
      <c r="J74"/>
      <c r="K74"/>
      <c r="L74"/>
      <c r="M74" s="78"/>
      <c r="N74" s="78"/>
      <c r="O74" s="78"/>
      <c r="P74" s="78"/>
      <c r="Q74" s="78"/>
      <c r="R74" s="78"/>
      <c r="S74" s="78"/>
      <c r="T74"/>
      <c r="U74"/>
      <c r="V74"/>
      <c r="W74"/>
      <c r="X74"/>
      <c r="Y74"/>
      <c r="Z74"/>
      <c r="AA74"/>
      <c r="AB74"/>
      <c r="AC74"/>
      <c r="AD74" s="78"/>
      <c r="AE74" s="78"/>
      <c r="AF74" s="78"/>
      <c r="AG74" s="78"/>
      <c r="AH74" s="78"/>
      <c r="AI74" s="78"/>
      <c r="AJ74"/>
      <c r="AK74"/>
      <c r="AL74"/>
      <c r="AM74"/>
      <c r="AN74"/>
      <c r="AO74"/>
      <c r="AP74"/>
      <c r="AQ74"/>
      <c r="AR74"/>
      <c r="AS74"/>
      <c r="AT74"/>
      <c r="AU74" s="78"/>
      <c r="AV74"/>
      <c r="AW74" s="78"/>
      <c r="AX74" s="78"/>
    </row>
    <row r="75" spans="3:50" x14ac:dyDescent="0.35">
      <c r="C75"/>
      <c r="D75"/>
      <c r="E75"/>
      <c r="F75"/>
      <c r="G75"/>
      <c r="H75"/>
      <c r="I75"/>
      <c r="J75"/>
      <c r="K75"/>
      <c r="L75"/>
      <c r="M75" s="78"/>
      <c r="N75" s="78"/>
      <c r="O75" s="78"/>
      <c r="P75" s="78"/>
      <c r="Q75" s="78"/>
      <c r="R75" s="78"/>
      <c r="S75" s="78"/>
      <c r="T75"/>
      <c r="U75"/>
      <c r="V75"/>
      <c r="W75"/>
      <c r="X75"/>
      <c r="Y75"/>
      <c r="Z75"/>
      <c r="AA75"/>
      <c r="AB75"/>
      <c r="AC75"/>
      <c r="AD75" s="78"/>
      <c r="AE75" s="78"/>
      <c r="AF75" s="78"/>
      <c r="AG75" s="78"/>
      <c r="AH75" s="78"/>
      <c r="AI75" s="78"/>
      <c r="AJ75"/>
      <c r="AK75"/>
      <c r="AL75"/>
      <c r="AM75"/>
      <c r="AN75"/>
      <c r="AO75"/>
      <c r="AP75"/>
      <c r="AQ75"/>
      <c r="AR75"/>
      <c r="AS75"/>
      <c r="AT75"/>
      <c r="AU75" s="78"/>
      <c r="AV75"/>
      <c r="AW75" s="78"/>
      <c r="AX75" s="78"/>
    </row>
    <row r="76" spans="3:50" x14ac:dyDescent="0.35">
      <c r="C76"/>
      <c r="D76"/>
      <c r="E76"/>
      <c r="F76"/>
      <c r="G76"/>
      <c r="H76"/>
      <c r="I76"/>
      <c r="J76"/>
      <c r="K76"/>
      <c r="L76"/>
      <c r="M76" s="78"/>
      <c r="N76" s="78"/>
      <c r="O76" s="78"/>
      <c r="P76" s="78"/>
      <c r="Q76" s="78"/>
      <c r="R76" s="78"/>
      <c r="S76" s="78"/>
      <c r="T76"/>
      <c r="U76"/>
      <c r="V76"/>
      <c r="W76"/>
      <c r="X76"/>
      <c r="Y76"/>
      <c r="Z76"/>
      <c r="AA76"/>
      <c r="AB76"/>
      <c r="AC76"/>
      <c r="AD76" s="78"/>
      <c r="AE76" s="78"/>
      <c r="AF76" s="78"/>
      <c r="AG76" s="78"/>
      <c r="AH76" s="78"/>
      <c r="AI76" s="78"/>
      <c r="AJ76"/>
      <c r="AK76"/>
      <c r="AL76"/>
      <c r="AM76"/>
      <c r="AN76"/>
      <c r="AO76"/>
      <c r="AP76"/>
      <c r="AQ76"/>
      <c r="AR76"/>
      <c r="AS76"/>
      <c r="AT76"/>
      <c r="AU76" s="78"/>
      <c r="AV76"/>
      <c r="AW76" s="78"/>
      <c r="AX76" s="78"/>
    </row>
    <row r="77" spans="3:50" x14ac:dyDescent="0.35">
      <c r="C77"/>
      <c r="D77"/>
      <c r="E77"/>
      <c r="F77"/>
      <c r="G77"/>
      <c r="H77"/>
      <c r="I77"/>
      <c r="J77"/>
      <c r="K77"/>
      <c r="L77"/>
      <c r="M77" s="78"/>
      <c r="N77" s="78"/>
      <c r="O77" s="78"/>
      <c r="P77" s="78"/>
      <c r="Q77" s="78"/>
      <c r="R77" s="78"/>
      <c r="S77" s="78"/>
      <c r="T77"/>
      <c r="U77"/>
      <c r="V77"/>
      <c r="W77"/>
      <c r="X77"/>
      <c r="Y77"/>
      <c r="Z77"/>
      <c r="AA77"/>
      <c r="AB77"/>
      <c r="AC77"/>
      <c r="AD77" s="78"/>
      <c r="AE77" s="78"/>
      <c r="AF77" s="78"/>
      <c r="AG77" s="78"/>
      <c r="AH77" s="78"/>
      <c r="AI77" s="78"/>
      <c r="AJ77"/>
      <c r="AK77"/>
      <c r="AL77"/>
      <c r="AM77"/>
      <c r="AN77"/>
      <c r="AO77"/>
      <c r="AP77"/>
      <c r="AQ77"/>
      <c r="AR77"/>
      <c r="AS77"/>
      <c r="AT77"/>
      <c r="AU77" s="78"/>
      <c r="AV77"/>
      <c r="AW77" s="78"/>
      <c r="AX77" s="78"/>
    </row>
    <row r="78" spans="3:50" x14ac:dyDescent="0.35">
      <c r="C78"/>
      <c r="D78"/>
      <c r="E78"/>
      <c r="F78"/>
      <c r="G78"/>
      <c r="H78"/>
      <c r="I78"/>
      <c r="J78"/>
      <c r="K78"/>
      <c r="L78"/>
      <c r="M78" s="78"/>
      <c r="N78" s="78"/>
      <c r="O78" s="78"/>
      <c r="P78" s="78"/>
      <c r="Q78" s="78"/>
      <c r="R78" s="78"/>
      <c r="S78" s="78"/>
      <c r="T78"/>
      <c r="U78"/>
      <c r="V78"/>
      <c r="W78"/>
      <c r="X78"/>
      <c r="Y78"/>
      <c r="Z78"/>
      <c r="AA78"/>
      <c r="AB78"/>
      <c r="AC78"/>
      <c r="AD78" s="78"/>
      <c r="AE78" s="78"/>
      <c r="AF78" s="78"/>
      <c r="AG78" s="78"/>
      <c r="AH78" s="78"/>
      <c r="AI78" s="78"/>
      <c r="AJ78"/>
      <c r="AK78"/>
      <c r="AL78"/>
      <c r="AM78"/>
      <c r="AN78"/>
      <c r="AO78"/>
      <c r="AP78"/>
      <c r="AQ78"/>
      <c r="AR78"/>
      <c r="AS78"/>
      <c r="AT78"/>
      <c r="AU78" s="78"/>
      <c r="AV78"/>
      <c r="AW78" s="78"/>
      <c r="AX78" s="78"/>
    </row>
    <row r="79" spans="3:50" x14ac:dyDescent="0.35">
      <c r="C79"/>
      <c r="D79"/>
      <c r="E79"/>
      <c r="F79"/>
      <c r="G79"/>
      <c r="H79"/>
      <c r="I79"/>
      <c r="J79"/>
      <c r="K79"/>
      <c r="L79"/>
      <c r="M79" s="78"/>
      <c r="N79" s="78"/>
      <c r="O79" s="78"/>
      <c r="P79" s="78"/>
      <c r="Q79" s="78"/>
      <c r="R79" s="78"/>
      <c r="S79" s="78"/>
      <c r="T79"/>
      <c r="U79"/>
      <c r="V79"/>
      <c r="W79"/>
      <c r="X79"/>
      <c r="Y79"/>
      <c r="Z79"/>
      <c r="AA79"/>
      <c r="AB79"/>
      <c r="AC79"/>
      <c r="AD79" s="78"/>
      <c r="AE79" s="78"/>
      <c r="AF79" s="78"/>
      <c r="AG79" s="78"/>
      <c r="AH79" s="78"/>
      <c r="AI79" s="78"/>
      <c r="AJ79"/>
      <c r="AK79"/>
      <c r="AL79"/>
      <c r="AM79"/>
      <c r="AN79"/>
      <c r="AO79"/>
      <c r="AP79"/>
      <c r="AQ79"/>
      <c r="AR79"/>
      <c r="AS79"/>
      <c r="AT79"/>
      <c r="AU79" s="78"/>
      <c r="AV79"/>
      <c r="AW79" s="78"/>
      <c r="AX79" s="78"/>
    </row>
    <row r="80" spans="3:50" x14ac:dyDescent="0.35">
      <c r="C80"/>
      <c r="D80"/>
      <c r="E80"/>
      <c r="F80"/>
      <c r="G80"/>
      <c r="H80"/>
      <c r="I80"/>
      <c r="J80"/>
      <c r="K80"/>
      <c r="L80"/>
      <c r="M80" s="78"/>
      <c r="N80" s="78"/>
      <c r="O80" s="78"/>
      <c r="P80" s="78"/>
      <c r="Q80" s="78"/>
      <c r="R80" s="78"/>
      <c r="S80" s="78"/>
      <c r="T80"/>
      <c r="U80"/>
      <c r="V80"/>
      <c r="W80"/>
      <c r="X80"/>
      <c r="Y80"/>
      <c r="Z80"/>
      <c r="AA80"/>
      <c r="AB80"/>
      <c r="AC80"/>
      <c r="AD80" s="78"/>
      <c r="AE80" s="78"/>
      <c r="AF80" s="78"/>
      <c r="AG80" s="78"/>
      <c r="AH80" s="78"/>
      <c r="AI80" s="78"/>
      <c r="AJ80"/>
      <c r="AK80"/>
      <c r="AL80"/>
      <c r="AM80"/>
      <c r="AN80"/>
      <c r="AO80"/>
      <c r="AP80"/>
      <c r="AQ80"/>
      <c r="AR80"/>
      <c r="AS80"/>
      <c r="AT80"/>
      <c r="AU80" s="78"/>
      <c r="AV80"/>
      <c r="AW80" s="78"/>
      <c r="AX80" s="78"/>
    </row>
    <row r="81" spans="3:50" x14ac:dyDescent="0.35">
      <c r="C81"/>
      <c r="D81"/>
      <c r="E81"/>
      <c r="F81"/>
      <c r="G81"/>
      <c r="H81"/>
      <c r="I81"/>
      <c r="J81"/>
      <c r="K81"/>
      <c r="L81"/>
      <c r="M81" s="78"/>
      <c r="N81" s="78"/>
      <c r="O81" s="78"/>
      <c r="P81" s="78"/>
      <c r="Q81" s="78"/>
      <c r="R81" s="78"/>
      <c r="S81" s="78"/>
      <c r="T81"/>
      <c r="U81"/>
      <c r="V81"/>
      <c r="W81"/>
      <c r="X81"/>
      <c r="Y81"/>
      <c r="Z81"/>
      <c r="AA81"/>
      <c r="AB81"/>
      <c r="AC81"/>
      <c r="AD81" s="78"/>
      <c r="AE81" s="78"/>
      <c r="AF81" s="78"/>
      <c r="AG81" s="78"/>
      <c r="AH81" s="78"/>
      <c r="AI81" s="78"/>
      <c r="AJ81"/>
      <c r="AK81"/>
      <c r="AL81"/>
      <c r="AM81"/>
      <c r="AN81"/>
      <c r="AO81"/>
      <c r="AP81"/>
      <c r="AQ81"/>
      <c r="AR81"/>
      <c r="AS81"/>
      <c r="AT81"/>
      <c r="AU81" s="78"/>
      <c r="AV81"/>
      <c r="AW81" s="78"/>
      <c r="AX81" s="78"/>
    </row>
    <row r="82" spans="3:50" x14ac:dyDescent="0.35">
      <c r="C82"/>
      <c r="D82"/>
      <c r="E82"/>
      <c r="F82"/>
      <c r="G82"/>
      <c r="H82"/>
      <c r="I82"/>
      <c r="J82"/>
      <c r="K82"/>
      <c r="L82"/>
      <c r="M82" s="78"/>
      <c r="N82" s="78"/>
      <c r="O82" s="78"/>
      <c r="P82" s="78"/>
      <c r="Q82" s="78"/>
      <c r="R82" s="78"/>
      <c r="S82" s="78"/>
      <c r="T82"/>
      <c r="U82"/>
      <c r="V82"/>
      <c r="W82"/>
      <c r="X82"/>
      <c r="Y82"/>
      <c r="Z82"/>
      <c r="AA82"/>
      <c r="AB82"/>
      <c r="AC82"/>
      <c r="AD82" s="78"/>
      <c r="AE82" s="78"/>
      <c r="AF82" s="78"/>
      <c r="AG82" s="78"/>
      <c r="AH82" s="78"/>
      <c r="AI82" s="78"/>
      <c r="AJ82"/>
      <c r="AK82"/>
      <c r="AL82"/>
      <c r="AM82"/>
      <c r="AN82"/>
      <c r="AO82"/>
      <c r="AP82"/>
      <c r="AQ82"/>
      <c r="AR82"/>
      <c r="AS82"/>
      <c r="AT82"/>
      <c r="AU82" s="78"/>
      <c r="AV82"/>
      <c r="AW82" s="78"/>
      <c r="AX82" s="78"/>
    </row>
    <row r="83" spans="3:50" x14ac:dyDescent="0.35">
      <c r="C83"/>
      <c r="D83"/>
      <c r="E83"/>
      <c r="F83"/>
      <c r="G83"/>
      <c r="H83"/>
      <c r="I83"/>
      <c r="J83"/>
      <c r="K83"/>
      <c r="L83"/>
      <c r="M83" s="78"/>
      <c r="N83" s="78"/>
      <c r="O83" s="78"/>
      <c r="P83" s="78"/>
      <c r="Q83" s="78"/>
      <c r="R83" s="78"/>
      <c r="S83" s="78"/>
      <c r="T83"/>
      <c r="U83"/>
      <c r="V83"/>
      <c r="W83"/>
      <c r="X83"/>
      <c r="Y83"/>
      <c r="Z83"/>
      <c r="AA83"/>
      <c r="AB83"/>
      <c r="AC83"/>
      <c r="AD83" s="78"/>
      <c r="AE83" s="78"/>
      <c r="AF83" s="78"/>
      <c r="AG83" s="78"/>
      <c r="AH83" s="78"/>
      <c r="AI83" s="78"/>
      <c r="AJ83"/>
      <c r="AK83"/>
      <c r="AL83"/>
      <c r="AM83"/>
      <c r="AN83"/>
      <c r="AO83"/>
      <c r="AP83"/>
      <c r="AQ83"/>
      <c r="AR83"/>
      <c r="AS83"/>
      <c r="AT83"/>
      <c r="AU83" s="78"/>
      <c r="AV83"/>
      <c r="AW83" s="78"/>
      <c r="AX83" s="78"/>
    </row>
    <row r="84" spans="3:50" x14ac:dyDescent="0.35">
      <c r="C84"/>
      <c r="D84"/>
      <c r="E84"/>
      <c r="F84"/>
      <c r="G84"/>
      <c r="H84"/>
      <c r="I84"/>
      <c r="J84"/>
      <c r="K84"/>
      <c r="L84"/>
      <c r="M84" s="78"/>
      <c r="N84" s="78"/>
      <c r="O84" s="78"/>
      <c r="P84" s="78"/>
      <c r="Q84" s="78"/>
      <c r="R84" s="78"/>
      <c r="S84" s="78"/>
      <c r="T84"/>
      <c r="U84"/>
      <c r="V84"/>
      <c r="W84"/>
      <c r="X84"/>
      <c r="Y84"/>
      <c r="Z84"/>
      <c r="AA84"/>
      <c r="AB84"/>
      <c r="AC84"/>
      <c r="AD84" s="78"/>
      <c r="AE84" s="78"/>
      <c r="AF84" s="78"/>
      <c r="AG84" s="78"/>
      <c r="AH84" s="78"/>
      <c r="AI84" s="78"/>
      <c r="AJ84"/>
      <c r="AK84"/>
      <c r="AL84"/>
      <c r="AM84"/>
      <c r="AN84"/>
      <c r="AO84"/>
      <c r="AP84"/>
      <c r="AQ84"/>
      <c r="AR84"/>
      <c r="AS84"/>
      <c r="AT84"/>
      <c r="AU84" s="78"/>
      <c r="AV84"/>
      <c r="AW84" s="78"/>
      <c r="AX84" s="78"/>
    </row>
    <row r="85" spans="3:50" x14ac:dyDescent="0.35">
      <c r="C85"/>
      <c r="D85"/>
      <c r="E85"/>
      <c r="F85"/>
      <c r="G85"/>
      <c r="H85"/>
      <c r="I85"/>
      <c r="J85"/>
      <c r="K85"/>
      <c r="L85"/>
      <c r="M85" s="78"/>
      <c r="N85" s="78"/>
      <c r="O85" s="78"/>
      <c r="P85" s="78"/>
      <c r="Q85" s="78"/>
      <c r="R85" s="78"/>
      <c r="S85" s="78"/>
      <c r="T85"/>
      <c r="U85"/>
      <c r="V85"/>
      <c r="W85"/>
      <c r="X85"/>
      <c r="Y85"/>
      <c r="Z85"/>
      <c r="AA85"/>
      <c r="AB85"/>
      <c r="AC85"/>
      <c r="AD85" s="78"/>
      <c r="AE85" s="78"/>
      <c r="AF85" s="78"/>
      <c r="AG85" s="78"/>
      <c r="AH85" s="78"/>
      <c r="AI85" s="78"/>
      <c r="AJ85"/>
      <c r="AK85"/>
      <c r="AL85"/>
      <c r="AM85"/>
      <c r="AN85"/>
      <c r="AO85"/>
      <c r="AP85"/>
      <c r="AQ85"/>
      <c r="AR85"/>
      <c r="AS85"/>
      <c r="AT85"/>
      <c r="AU85" s="78"/>
      <c r="AV85"/>
      <c r="AW85" s="78"/>
      <c r="AX85" s="78"/>
    </row>
    <row r="86" spans="3:50" x14ac:dyDescent="0.35">
      <c r="C86"/>
      <c r="D86"/>
      <c r="E86"/>
      <c r="F86"/>
      <c r="G86"/>
      <c r="H86"/>
      <c r="I86"/>
      <c r="J86"/>
      <c r="K86"/>
      <c r="L86"/>
      <c r="M86" s="78"/>
      <c r="N86" s="78"/>
      <c r="O86" s="78"/>
      <c r="P86" s="78"/>
      <c r="Q86" s="78"/>
      <c r="R86" s="78"/>
      <c r="S86" s="78"/>
      <c r="T86"/>
      <c r="U86"/>
      <c r="V86"/>
      <c r="W86"/>
      <c r="X86"/>
      <c r="Y86"/>
      <c r="Z86"/>
      <c r="AA86"/>
      <c r="AB86"/>
      <c r="AC86"/>
      <c r="AD86" s="78"/>
      <c r="AE86" s="78"/>
      <c r="AF86" s="78"/>
      <c r="AG86" s="78"/>
      <c r="AH86" s="78"/>
      <c r="AI86" s="78"/>
      <c r="AJ86"/>
      <c r="AK86"/>
      <c r="AL86"/>
      <c r="AM86"/>
      <c r="AN86"/>
      <c r="AO86"/>
      <c r="AP86"/>
      <c r="AQ86"/>
      <c r="AR86"/>
      <c r="AS86"/>
      <c r="AT86"/>
      <c r="AU86" s="78"/>
      <c r="AV86"/>
      <c r="AW86" s="78"/>
      <c r="AX86" s="78"/>
    </row>
    <row r="87" spans="3:50" x14ac:dyDescent="0.35">
      <c r="C87"/>
      <c r="D87"/>
      <c r="E87"/>
      <c r="F87"/>
      <c r="G87"/>
      <c r="H87"/>
      <c r="I87"/>
      <c r="J87"/>
      <c r="K87"/>
      <c r="L87"/>
      <c r="M87" s="78"/>
      <c r="N87" s="78"/>
      <c r="O87" s="78"/>
      <c r="P87" s="78"/>
      <c r="Q87" s="78"/>
      <c r="R87" s="78"/>
      <c r="S87" s="78"/>
      <c r="T87"/>
      <c r="U87"/>
      <c r="V87"/>
      <c r="W87"/>
      <c r="X87"/>
      <c r="Y87"/>
      <c r="Z87"/>
      <c r="AA87"/>
      <c r="AB87"/>
      <c r="AC87"/>
      <c r="AD87" s="78"/>
      <c r="AE87" s="78"/>
      <c r="AF87" s="78"/>
      <c r="AG87" s="78"/>
      <c r="AH87" s="78"/>
      <c r="AI87" s="78"/>
      <c r="AJ87"/>
      <c r="AK87"/>
      <c r="AL87"/>
      <c r="AM87"/>
      <c r="AN87"/>
      <c r="AO87"/>
      <c r="AP87"/>
      <c r="AQ87"/>
      <c r="AR87"/>
      <c r="AS87"/>
      <c r="AT87"/>
      <c r="AU87" s="78"/>
      <c r="AV87"/>
      <c r="AW87" s="78"/>
      <c r="AX87" s="78"/>
    </row>
    <row r="88" spans="3:50" x14ac:dyDescent="0.35">
      <c r="C88"/>
      <c r="D88"/>
      <c r="E88"/>
      <c r="F88"/>
      <c r="G88"/>
      <c r="H88"/>
      <c r="I88"/>
      <c r="J88"/>
      <c r="K88"/>
      <c r="L88"/>
      <c r="M88" s="78"/>
      <c r="N88" s="78"/>
      <c r="O88" s="78"/>
      <c r="P88" s="78"/>
      <c r="Q88" s="78"/>
      <c r="R88" s="78"/>
      <c r="S88" s="78"/>
      <c r="T88"/>
      <c r="U88"/>
      <c r="V88"/>
      <c r="W88"/>
      <c r="X88"/>
      <c r="Y88"/>
      <c r="Z88"/>
      <c r="AA88"/>
      <c r="AB88"/>
      <c r="AC88"/>
      <c r="AD88" s="78"/>
      <c r="AE88" s="78"/>
      <c r="AF88" s="78"/>
      <c r="AG88" s="78"/>
      <c r="AH88" s="78"/>
      <c r="AI88" s="78"/>
      <c r="AJ88"/>
      <c r="AK88"/>
      <c r="AL88"/>
      <c r="AM88"/>
      <c r="AN88"/>
      <c r="AO88"/>
      <c r="AP88"/>
      <c r="AQ88"/>
      <c r="AR88"/>
      <c r="AS88"/>
      <c r="AT88"/>
      <c r="AU88" s="78"/>
      <c r="AV88"/>
      <c r="AW88" s="78"/>
      <c r="AX88" s="78"/>
    </row>
    <row r="89" spans="3:50" x14ac:dyDescent="0.35">
      <c r="C89"/>
      <c r="D89"/>
      <c r="E89"/>
      <c r="F89"/>
      <c r="G89"/>
      <c r="H89"/>
      <c r="I89"/>
      <c r="J89"/>
      <c r="K89"/>
      <c r="L89"/>
      <c r="M89" s="78"/>
      <c r="N89" s="78"/>
      <c r="O89" s="78"/>
      <c r="P89" s="78"/>
      <c r="Q89" s="78"/>
      <c r="R89" s="78"/>
      <c r="S89" s="78"/>
      <c r="T89"/>
      <c r="U89"/>
      <c r="V89"/>
      <c r="W89"/>
      <c r="X89"/>
      <c r="Y89"/>
      <c r="Z89"/>
      <c r="AA89"/>
      <c r="AB89"/>
      <c r="AC89"/>
      <c r="AD89" s="78"/>
      <c r="AE89" s="78"/>
      <c r="AF89" s="78"/>
      <c r="AG89" s="78"/>
      <c r="AH89" s="78"/>
      <c r="AI89" s="78"/>
      <c r="AJ89"/>
      <c r="AK89"/>
      <c r="AL89"/>
      <c r="AM89"/>
      <c r="AN89"/>
      <c r="AO89"/>
      <c r="AP89"/>
      <c r="AQ89"/>
      <c r="AR89"/>
      <c r="AS89"/>
      <c r="AT89"/>
      <c r="AU89" s="78"/>
      <c r="AV89"/>
      <c r="AW89" s="78"/>
      <c r="AX89" s="78"/>
    </row>
    <row r="90" spans="3:50" x14ac:dyDescent="0.35">
      <c r="C90"/>
      <c r="D90"/>
      <c r="E90"/>
      <c r="F90"/>
      <c r="G90"/>
      <c r="H90"/>
      <c r="I90"/>
      <c r="J90"/>
      <c r="K90"/>
      <c r="L90"/>
      <c r="M90" s="78"/>
      <c r="N90" s="78"/>
      <c r="O90" s="78"/>
      <c r="P90" s="78"/>
      <c r="Q90" s="78"/>
      <c r="R90" s="78"/>
      <c r="S90" s="78"/>
      <c r="T90"/>
      <c r="U90"/>
      <c r="V90"/>
      <c r="W90"/>
      <c r="X90"/>
      <c r="Y90"/>
      <c r="Z90"/>
      <c r="AA90"/>
      <c r="AB90"/>
      <c r="AC90"/>
      <c r="AD90" s="78"/>
      <c r="AE90" s="78"/>
      <c r="AF90" s="78"/>
      <c r="AG90" s="78"/>
      <c r="AH90" s="78"/>
      <c r="AI90" s="78"/>
      <c r="AJ90"/>
      <c r="AK90"/>
      <c r="AL90"/>
      <c r="AM90"/>
      <c r="AN90"/>
      <c r="AO90"/>
      <c r="AP90"/>
      <c r="AQ90"/>
      <c r="AR90"/>
      <c r="AS90"/>
      <c r="AT90"/>
      <c r="AU90" s="78"/>
      <c r="AV90"/>
      <c r="AW90" s="78"/>
      <c r="AX90" s="78"/>
    </row>
    <row r="91" spans="3:50" x14ac:dyDescent="0.35">
      <c r="C91"/>
      <c r="D91"/>
      <c r="E91"/>
      <c r="F91"/>
      <c r="G91"/>
      <c r="H91"/>
      <c r="I91"/>
      <c r="J91"/>
      <c r="K91"/>
      <c r="L91"/>
      <c r="M91" s="78"/>
      <c r="N91" s="78"/>
      <c r="O91" s="78"/>
      <c r="P91" s="78"/>
      <c r="Q91" s="78"/>
      <c r="R91" s="78"/>
      <c r="S91" s="78"/>
      <c r="T91"/>
      <c r="U91"/>
      <c r="V91"/>
      <c r="W91"/>
      <c r="X91"/>
      <c r="Y91"/>
      <c r="Z91"/>
      <c r="AA91"/>
      <c r="AB91"/>
      <c r="AC91"/>
      <c r="AD91" s="78"/>
      <c r="AE91" s="78"/>
      <c r="AF91" s="78"/>
      <c r="AG91" s="78"/>
      <c r="AH91" s="78"/>
      <c r="AI91" s="78"/>
      <c r="AJ91"/>
      <c r="AK91"/>
      <c r="AL91"/>
      <c r="AM91"/>
      <c r="AN91"/>
      <c r="AO91"/>
      <c r="AP91"/>
      <c r="AQ91"/>
      <c r="AR91"/>
      <c r="AS91"/>
      <c r="AT91"/>
      <c r="AU91" s="78"/>
      <c r="AV91"/>
      <c r="AW91" s="78"/>
      <c r="AX91" s="78"/>
    </row>
    <row r="92" spans="3:50" x14ac:dyDescent="0.35">
      <c r="C92"/>
      <c r="D92"/>
      <c r="E92"/>
      <c r="F92"/>
      <c r="G92"/>
      <c r="H92"/>
      <c r="I92"/>
      <c r="J92"/>
      <c r="K92"/>
      <c r="L92"/>
      <c r="M92" s="78"/>
      <c r="N92" s="78"/>
      <c r="O92" s="78"/>
      <c r="P92" s="78"/>
      <c r="Q92" s="78"/>
      <c r="R92" s="78"/>
      <c r="S92" s="78"/>
      <c r="T92"/>
      <c r="U92"/>
      <c r="V92"/>
      <c r="W92"/>
      <c r="X92"/>
      <c r="Y92"/>
      <c r="Z92"/>
      <c r="AA92"/>
      <c r="AB92"/>
      <c r="AC92"/>
      <c r="AD92" s="78"/>
      <c r="AE92" s="78"/>
      <c r="AF92" s="78"/>
      <c r="AG92" s="78"/>
      <c r="AH92" s="78"/>
      <c r="AI92" s="78"/>
      <c r="AJ92"/>
      <c r="AK92"/>
      <c r="AL92"/>
      <c r="AM92"/>
      <c r="AN92"/>
      <c r="AO92"/>
      <c r="AP92"/>
      <c r="AQ92"/>
      <c r="AR92"/>
      <c r="AS92"/>
      <c r="AT92"/>
      <c r="AU92" s="78"/>
      <c r="AV92"/>
      <c r="AW92" s="78"/>
      <c r="AX92" s="78"/>
    </row>
    <row r="93" spans="3:50" x14ac:dyDescent="0.35">
      <c r="C93"/>
      <c r="D93"/>
      <c r="E93"/>
      <c r="F93"/>
      <c r="G93"/>
      <c r="H93"/>
      <c r="I93"/>
      <c r="J93"/>
      <c r="K93"/>
      <c r="L93"/>
      <c r="M93" s="78"/>
      <c r="N93" s="78"/>
      <c r="O93" s="78"/>
      <c r="P93" s="78"/>
      <c r="Q93" s="78"/>
      <c r="R93" s="78"/>
      <c r="S93" s="78"/>
      <c r="T93"/>
      <c r="U93"/>
      <c r="V93"/>
      <c r="W93"/>
      <c r="X93"/>
      <c r="Y93"/>
      <c r="Z93"/>
      <c r="AA93"/>
      <c r="AB93"/>
      <c r="AC93"/>
      <c r="AD93" s="78"/>
      <c r="AE93" s="78"/>
      <c r="AF93" s="78"/>
      <c r="AG93" s="78"/>
      <c r="AH93" s="78"/>
      <c r="AI93" s="78"/>
      <c r="AJ93"/>
      <c r="AK93"/>
      <c r="AL93"/>
      <c r="AM93"/>
      <c r="AN93"/>
      <c r="AO93"/>
      <c r="AP93"/>
      <c r="AQ93"/>
      <c r="AR93"/>
      <c r="AS93"/>
      <c r="AT93"/>
      <c r="AU93" s="78"/>
      <c r="AV93"/>
      <c r="AW93" s="78"/>
      <c r="AX93" s="78"/>
    </row>
    <row r="94" spans="3:50" x14ac:dyDescent="0.35">
      <c r="C94"/>
      <c r="D94"/>
      <c r="E94"/>
      <c r="F94"/>
      <c r="G94"/>
      <c r="H94"/>
      <c r="I94"/>
      <c r="J94"/>
      <c r="K94"/>
      <c r="L94"/>
      <c r="M94" s="78"/>
      <c r="N94" s="78"/>
      <c r="O94" s="78"/>
      <c r="P94" s="78"/>
      <c r="Q94" s="78"/>
      <c r="R94" s="78"/>
      <c r="S94" s="78"/>
      <c r="T94"/>
      <c r="U94"/>
      <c r="V94"/>
      <c r="W94"/>
      <c r="X94"/>
      <c r="Y94"/>
      <c r="Z94"/>
      <c r="AA94"/>
      <c r="AB94"/>
      <c r="AC94"/>
      <c r="AD94" s="78"/>
      <c r="AE94" s="78"/>
      <c r="AF94" s="78"/>
      <c r="AG94" s="78"/>
      <c r="AH94" s="78"/>
      <c r="AI94" s="78"/>
      <c r="AJ94"/>
      <c r="AK94"/>
      <c r="AL94"/>
      <c r="AM94"/>
      <c r="AN94"/>
      <c r="AO94"/>
      <c r="AP94"/>
      <c r="AQ94"/>
      <c r="AR94"/>
      <c r="AS94"/>
      <c r="AT94"/>
      <c r="AU94" s="78"/>
      <c r="AV94"/>
      <c r="AW94" s="78"/>
      <c r="AX94" s="78"/>
    </row>
    <row r="95" spans="3:50" x14ac:dyDescent="0.35">
      <c r="C95"/>
      <c r="D95"/>
      <c r="E95"/>
      <c r="F95"/>
      <c r="G95"/>
      <c r="H95"/>
      <c r="I95"/>
      <c r="J95"/>
      <c r="K95"/>
      <c r="L95"/>
      <c r="M95" s="78"/>
      <c r="N95" s="78"/>
      <c r="O95" s="78"/>
      <c r="P95" s="78"/>
      <c r="Q95" s="78"/>
      <c r="R95" s="78"/>
      <c r="S95" s="78"/>
      <c r="T95"/>
      <c r="U95"/>
      <c r="V95"/>
      <c r="W95"/>
      <c r="X95"/>
      <c r="Y95"/>
      <c r="Z95"/>
      <c r="AA95"/>
      <c r="AB95"/>
      <c r="AC95"/>
      <c r="AD95" s="78"/>
      <c r="AE95" s="78"/>
      <c r="AF95" s="78"/>
      <c r="AG95" s="78"/>
      <c r="AH95" s="78"/>
      <c r="AI95" s="78"/>
      <c r="AJ95"/>
      <c r="AK95"/>
      <c r="AL95"/>
      <c r="AM95"/>
      <c r="AN95"/>
      <c r="AO95"/>
      <c r="AP95"/>
      <c r="AQ95"/>
      <c r="AR95"/>
      <c r="AS95"/>
      <c r="AT95"/>
      <c r="AU95" s="78"/>
      <c r="AV95"/>
      <c r="AW95" s="78"/>
      <c r="AX95" s="78"/>
    </row>
    <row r="96" spans="3:50" x14ac:dyDescent="0.35">
      <c r="C96"/>
      <c r="D96"/>
      <c r="E96"/>
      <c r="F96"/>
      <c r="G96"/>
      <c r="H96"/>
      <c r="I96"/>
      <c r="J96"/>
      <c r="K96"/>
      <c r="L96"/>
      <c r="M96" s="78"/>
      <c r="N96" s="78"/>
      <c r="O96" s="78"/>
      <c r="P96" s="78"/>
      <c r="Q96" s="78"/>
      <c r="R96" s="78"/>
      <c r="S96" s="78"/>
      <c r="T96"/>
      <c r="U96"/>
      <c r="V96"/>
      <c r="W96"/>
      <c r="X96"/>
      <c r="Y96"/>
      <c r="Z96"/>
      <c r="AA96"/>
      <c r="AB96"/>
      <c r="AC96"/>
      <c r="AD96" s="78"/>
      <c r="AE96" s="78"/>
      <c r="AF96" s="78"/>
      <c r="AG96" s="78"/>
      <c r="AH96" s="78"/>
      <c r="AI96" s="78"/>
      <c r="AJ96"/>
      <c r="AK96"/>
      <c r="AL96"/>
      <c r="AM96"/>
      <c r="AN96"/>
      <c r="AO96"/>
      <c r="AP96"/>
      <c r="AQ96"/>
      <c r="AR96"/>
      <c r="AS96"/>
      <c r="AT96"/>
      <c r="AU96" s="78"/>
      <c r="AV96"/>
      <c r="AW96" s="78"/>
      <c r="AX96" s="78"/>
    </row>
    <row r="97" spans="3:50" x14ac:dyDescent="0.35">
      <c r="C97"/>
      <c r="D97"/>
      <c r="E97"/>
      <c r="F97"/>
      <c r="G97"/>
      <c r="H97"/>
      <c r="I97"/>
      <c r="J97"/>
      <c r="K97"/>
      <c r="L97"/>
      <c r="M97" s="78"/>
      <c r="N97" s="78"/>
      <c r="O97" s="78"/>
      <c r="P97" s="78"/>
      <c r="Q97" s="78"/>
      <c r="R97" s="78"/>
      <c r="S97" s="78"/>
      <c r="T97"/>
      <c r="U97"/>
      <c r="V97"/>
      <c r="W97"/>
      <c r="X97"/>
      <c r="Y97"/>
      <c r="Z97"/>
      <c r="AA97"/>
      <c r="AB97"/>
      <c r="AC97"/>
      <c r="AD97" s="78"/>
      <c r="AE97" s="78"/>
      <c r="AF97" s="78"/>
      <c r="AG97" s="78"/>
      <c r="AH97" s="78"/>
      <c r="AI97" s="78"/>
      <c r="AJ97"/>
      <c r="AK97"/>
      <c r="AL97"/>
      <c r="AM97"/>
      <c r="AN97"/>
      <c r="AO97"/>
      <c r="AP97"/>
      <c r="AQ97"/>
      <c r="AR97"/>
      <c r="AS97"/>
      <c r="AT97"/>
      <c r="AU97" s="78"/>
      <c r="AV97"/>
      <c r="AW97" s="78"/>
      <c r="AX97" s="78"/>
    </row>
    <row r="98" spans="3:50" x14ac:dyDescent="0.35">
      <c r="C98"/>
      <c r="D98"/>
      <c r="E98"/>
      <c r="F98"/>
      <c r="G98"/>
      <c r="H98"/>
      <c r="I98"/>
      <c r="J98"/>
      <c r="K98"/>
      <c r="L98"/>
      <c r="M98" s="78"/>
      <c r="N98" s="78"/>
      <c r="O98" s="78"/>
      <c r="P98" s="78"/>
      <c r="Q98" s="78"/>
      <c r="R98" s="78"/>
      <c r="S98" s="78"/>
      <c r="T98"/>
      <c r="U98"/>
      <c r="V98"/>
      <c r="W98"/>
      <c r="X98"/>
      <c r="Y98"/>
      <c r="Z98"/>
      <c r="AA98"/>
      <c r="AB98"/>
      <c r="AC98"/>
      <c r="AD98" s="78"/>
      <c r="AE98" s="78"/>
      <c r="AF98" s="78"/>
      <c r="AG98" s="78"/>
      <c r="AH98" s="78"/>
      <c r="AI98" s="78"/>
      <c r="AJ98"/>
      <c r="AK98"/>
      <c r="AL98"/>
      <c r="AM98"/>
      <c r="AN98"/>
      <c r="AO98"/>
      <c r="AP98"/>
      <c r="AQ98"/>
      <c r="AR98"/>
      <c r="AS98"/>
      <c r="AT98"/>
      <c r="AU98" s="78"/>
      <c r="AV98"/>
      <c r="AW98" s="78"/>
      <c r="AX98" s="78"/>
    </row>
    <row r="99" spans="3:50" x14ac:dyDescent="0.35">
      <c r="C99"/>
      <c r="D99"/>
      <c r="E99"/>
      <c r="F99"/>
      <c r="G99"/>
      <c r="H99"/>
      <c r="I99"/>
      <c r="J99"/>
      <c r="K99"/>
      <c r="L99"/>
      <c r="M99" s="78"/>
      <c r="N99" s="78"/>
      <c r="O99" s="78"/>
      <c r="P99" s="78"/>
      <c r="Q99" s="78"/>
      <c r="R99" s="78"/>
      <c r="S99" s="78"/>
      <c r="T99"/>
      <c r="U99"/>
      <c r="V99"/>
      <c r="W99"/>
      <c r="X99"/>
      <c r="Y99"/>
      <c r="Z99"/>
      <c r="AA99"/>
      <c r="AB99"/>
      <c r="AC99"/>
      <c r="AD99" s="78"/>
      <c r="AE99" s="78"/>
      <c r="AF99" s="78"/>
      <c r="AG99" s="78"/>
      <c r="AH99" s="78"/>
      <c r="AI99" s="78"/>
      <c r="AJ99"/>
      <c r="AK99"/>
      <c r="AL99"/>
      <c r="AM99"/>
      <c r="AN99"/>
      <c r="AO99"/>
      <c r="AP99"/>
      <c r="AQ99"/>
      <c r="AR99"/>
      <c r="AS99"/>
      <c r="AT99"/>
      <c r="AU99" s="78"/>
      <c r="AV99"/>
      <c r="AW99" s="78"/>
      <c r="AX99" s="78"/>
    </row>
    <row r="100" spans="3:50" x14ac:dyDescent="0.35">
      <c r="C100"/>
      <c r="D100"/>
      <c r="E100"/>
      <c r="F100"/>
      <c r="G100"/>
      <c r="H100"/>
      <c r="I100"/>
      <c r="J100"/>
      <c r="K100"/>
      <c r="L100"/>
      <c r="M100" s="78"/>
      <c r="N100" s="78"/>
      <c r="O100" s="78"/>
      <c r="P100" s="78"/>
      <c r="Q100" s="78"/>
      <c r="R100" s="78"/>
      <c r="S100" s="78"/>
      <c r="T100"/>
      <c r="U100"/>
      <c r="V100"/>
      <c r="W100"/>
      <c r="X100"/>
      <c r="Y100"/>
      <c r="Z100"/>
      <c r="AA100"/>
      <c r="AB100"/>
      <c r="AC100"/>
      <c r="AD100" s="78"/>
      <c r="AE100" s="78"/>
      <c r="AF100" s="78"/>
      <c r="AG100" s="78"/>
      <c r="AH100" s="78"/>
      <c r="AI100" s="78"/>
      <c r="AJ100"/>
      <c r="AK100"/>
      <c r="AL100"/>
      <c r="AM100"/>
      <c r="AN100"/>
      <c r="AO100"/>
      <c r="AP100"/>
      <c r="AQ100"/>
      <c r="AR100"/>
      <c r="AS100"/>
      <c r="AT100"/>
      <c r="AU100" s="78"/>
      <c r="AV100"/>
      <c r="AW100" s="78"/>
      <c r="AX100" s="78"/>
    </row>
    <row r="101" spans="3:50" x14ac:dyDescent="0.35">
      <c r="C101"/>
      <c r="D101"/>
      <c r="E101"/>
      <c r="F101"/>
      <c r="G101"/>
      <c r="H101"/>
      <c r="I101"/>
      <c r="J101"/>
      <c r="K101"/>
      <c r="L101"/>
      <c r="M101" s="78"/>
      <c r="N101" s="78"/>
      <c r="O101" s="78"/>
      <c r="P101" s="78"/>
      <c r="Q101" s="78"/>
      <c r="R101" s="78"/>
      <c r="S101" s="78"/>
      <c r="T101"/>
      <c r="U101"/>
      <c r="V101"/>
      <c r="W101"/>
      <c r="X101"/>
      <c r="Y101"/>
      <c r="Z101"/>
      <c r="AA101"/>
      <c r="AB101"/>
      <c r="AC101"/>
      <c r="AD101" s="78"/>
      <c r="AE101" s="78"/>
      <c r="AF101" s="78"/>
      <c r="AG101" s="78"/>
      <c r="AH101" s="78"/>
      <c r="AI101" s="78"/>
      <c r="AJ101"/>
      <c r="AK101"/>
      <c r="AL101"/>
      <c r="AM101"/>
      <c r="AN101"/>
      <c r="AO101"/>
      <c r="AP101"/>
      <c r="AQ101"/>
      <c r="AR101"/>
      <c r="AS101"/>
      <c r="AT101"/>
      <c r="AU101" s="78"/>
      <c r="AV101"/>
      <c r="AW101" s="78"/>
      <c r="AX101" s="78"/>
    </row>
    <row r="102" spans="3:50" x14ac:dyDescent="0.35">
      <c r="C102"/>
      <c r="D102"/>
      <c r="E102"/>
      <c r="F102"/>
      <c r="G102"/>
      <c r="H102"/>
      <c r="I102"/>
      <c r="J102"/>
      <c r="K102"/>
      <c r="L102"/>
      <c r="M102" s="78"/>
      <c r="N102" s="78"/>
      <c r="O102" s="78"/>
      <c r="P102" s="78"/>
      <c r="Q102" s="78"/>
      <c r="R102" s="78"/>
      <c r="S102" s="78"/>
      <c r="T102"/>
      <c r="U102"/>
      <c r="V102"/>
      <c r="W102"/>
      <c r="X102"/>
      <c r="Y102"/>
      <c r="Z102"/>
      <c r="AA102"/>
      <c r="AB102"/>
      <c r="AC102"/>
      <c r="AD102" s="78"/>
      <c r="AE102" s="78"/>
      <c r="AF102" s="78"/>
      <c r="AG102" s="78"/>
      <c r="AH102" s="78"/>
      <c r="AI102" s="78"/>
      <c r="AJ102"/>
      <c r="AK102"/>
      <c r="AL102"/>
      <c r="AM102"/>
      <c r="AN102"/>
      <c r="AO102"/>
      <c r="AP102"/>
      <c r="AQ102"/>
      <c r="AR102"/>
      <c r="AS102"/>
      <c r="AT102"/>
      <c r="AU102" s="78"/>
      <c r="AV102"/>
      <c r="AW102" s="78"/>
      <c r="AX102" s="78"/>
    </row>
    <row r="103" spans="3:50" x14ac:dyDescent="0.35">
      <c r="C103"/>
      <c r="D103"/>
      <c r="E103"/>
      <c r="F103"/>
      <c r="G103"/>
      <c r="H103"/>
      <c r="I103"/>
      <c r="J103"/>
      <c r="K103"/>
      <c r="L103"/>
      <c r="M103" s="78"/>
      <c r="N103" s="78"/>
      <c r="O103" s="78"/>
      <c r="P103" s="78"/>
      <c r="Q103" s="78"/>
      <c r="R103" s="78"/>
      <c r="S103" s="78"/>
      <c r="T103"/>
      <c r="U103"/>
      <c r="V103"/>
      <c r="W103"/>
      <c r="X103"/>
      <c r="Y103"/>
      <c r="Z103"/>
      <c r="AA103"/>
      <c r="AB103"/>
      <c r="AC103"/>
      <c r="AD103" s="78"/>
      <c r="AE103" s="78"/>
      <c r="AF103" s="78"/>
      <c r="AG103" s="78"/>
      <c r="AH103" s="78"/>
      <c r="AI103" s="78"/>
      <c r="AJ103"/>
      <c r="AK103"/>
      <c r="AL103"/>
      <c r="AM103"/>
      <c r="AN103"/>
      <c r="AO103"/>
      <c r="AP103"/>
      <c r="AQ103"/>
      <c r="AR103"/>
      <c r="AS103"/>
      <c r="AT103"/>
      <c r="AU103" s="78"/>
      <c r="AV103"/>
      <c r="AW103" s="78"/>
      <c r="AX103" s="78"/>
    </row>
    <row r="104" spans="3:50" x14ac:dyDescent="0.35">
      <c r="C104"/>
      <c r="D104"/>
      <c r="E104"/>
      <c r="F104"/>
      <c r="G104"/>
      <c r="H104"/>
      <c r="I104"/>
      <c r="J104"/>
      <c r="K104"/>
      <c r="L104"/>
      <c r="M104" s="78"/>
      <c r="N104" s="78"/>
      <c r="O104" s="78"/>
      <c r="P104" s="78"/>
      <c r="Q104" s="78"/>
      <c r="R104" s="78"/>
      <c r="S104" s="78"/>
      <c r="T104"/>
      <c r="U104"/>
      <c r="V104"/>
      <c r="W104"/>
      <c r="X104"/>
      <c r="Y104"/>
      <c r="Z104"/>
      <c r="AA104"/>
      <c r="AB104"/>
      <c r="AC104"/>
      <c r="AD104" s="78"/>
      <c r="AE104" s="78"/>
      <c r="AF104" s="78"/>
      <c r="AG104" s="78"/>
      <c r="AH104" s="78"/>
      <c r="AI104" s="78"/>
      <c r="AJ104"/>
      <c r="AK104"/>
      <c r="AL104"/>
      <c r="AM104"/>
      <c r="AN104"/>
      <c r="AO104"/>
      <c r="AP104"/>
      <c r="AQ104"/>
      <c r="AR104"/>
      <c r="AS104"/>
      <c r="AT104"/>
      <c r="AU104" s="78"/>
      <c r="AV104"/>
      <c r="AW104" s="78"/>
      <c r="AX104" s="78"/>
    </row>
    <row r="105" spans="3:50" x14ac:dyDescent="0.35">
      <c r="C105"/>
      <c r="D105"/>
      <c r="E105"/>
      <c r="F105"/>
      <c r="G105"/>
      <c r="H105"/>
      <c r="I105"/>
      <c r="J105"/>
      <c r="K105"/>
      <c r="L105"/>
      <c r="M105" s="78"/>
      <c r="N105" s="78"/>
      <c r="O105" s="78"/>
      <c r="P105" s="78"/>
      <c r="Q105" s="78"/>
      <c r="R105" s="78"/>
      <c r="S105" s="78"/>
      <c r="T105"/>
      <c r="U105"/>
      <c r="V105"/>
      <c r="W105"/>
      <c r="X105"/>
      <c r="Y105"/>
      <c r="Z105"/>
      <c r="AA105"/>
      <c r="AB105"/>
      <c r="AC105"/>
      <c r="AD105" s="78"/>
      <c r="AE105" s="78"/>
      <c r="AF105" s="78"/>
      <c r="AG105" s="78"/>
      <c r="AH105" s="78"/>
      <c r="AI105" s="78"/>
      <c r="AJ105"/>
      <c r="AK105"/>
      <c r="AL105"/>
      <c r="AM105"/>
      <c r="AN105"/>
      <c r="AO105"/>
      <c r="AP105"/>
      <c r="AQ105"/>
      <c r="AR105"/>
      <c r="AS105"/>
      <c r="AT105"/>
      <c r="AU105" s="78"/>
      <c r="AV105"/>
      <c r="AW105" s="78"/>
      <c r="AX105" s="78"/>
    </row>
    <row r="106" spans="3:50" x14ac:dyDescent="0.35">
      <c r="C106"/>
      <c r="D106"/>
      <c r="E106"/>
      <c r="F106"/>
      <c r="G106"/>
      <c r="H106"/>
      <c r="I106"/>
      <c r="J106"/>
      <c r="K106"/>
      <c r="L106"/>
      <c r="M106" s="78"/>
      <c r="N106" s="78"/>
      <c r="O106" s="78"/>
      <c r="P106" s="78"/>
      <c r="Q106" s="78"/>
      <c r="R106" s="78"/>
      <c r="S106" s="78"/>
      <c r="T106"/>
      <c r="U106"/>
      <c r="V106"/>
      <c r="W106"/>
      <c r="X106"/>
      <c r="Y106"/>
      <c r="Z106"/>
      <c r="AA106"/>
      <c r="AB106"/>
      <c r="AC106"/>
      <c r="AD106" s="78"/>
      <c r="AE106" s="78"/>
      <c r="AF106" s="78"/>
      <c r="AG106" s="78"/>
      <c r="AH106" s="78"/>
      <c r="AI106" s="78"/>
      <c r="AJ106"/>
      <c r="AK106"/>
      <c r="AL106"/>
      <c r="AM106"/>
      <c r="AN106"/>
      <c r="AO106"/>
      <c r="AP106"/>
      <c r="AQ106"/>
      <c r="AR106"/>
      <c r="AS106"/>
      <c r="AT106"/>
      <c r="AU106" s="78"/>
      <c r="AV106"/>
      <c r="AW106" s="78"/>
      <c r="AX106" s="78"/>
    </row>
    <row r="107" spans="3:50" x14ac:dyDescent="0.35">
      <c r="C107"/>
      <c r="D107"/>
      <c r="E107"/>
      <c r="F107"/>
      <c r="G107"/>
      <c r="H107"/>
      <c r="I107"/>
      <c r="J107"/>
      <c r="K107"/>
      <c r="L107"/>
      <c r="M107" s="78"/>
      <c r="N107" s="78"/>
      <c r="O107" s="78"/>
      <c r="P107" s="78"/>
      <c r="Q107" s="78"/>
      <c r="R107" s="78"/>
      <c r="S107" s="78"/>
      <c r="T107"/>
      <c r="U107"/>
      <c r="V107"/>
      <c r="W107"/>
      <c r="X107"/>
      <c r="Y107"/>
      <c r="Z107"/>
      <c r="AA107"/>
      <c r="AB107"/>
      <c r="AC107"/>
      <c r="AD107" s="78"/>
      <c r="AE107" s="78"/>
      <c r="AF107" s="78"/>
      <c r="AG107" s="78"/>
      <c r="AH107" s="78"/>
      <c r="AI107" s="78"/>
      <c r="AJ107"/>
      <c r="AK107"/>
      <c r="AL107"/>
      <c r="AM107"/>
      <c r="AN107"/>
      <c r="AO107"/>
      <c r="AP107"/>
      <c r="AQ107"/>
      <c r="AR107"/>
      <c r="AS107"/>
      <c r="AT107"/>
      <c r="AU107" s="78"/>
      <c r="AV107"/>
      <c r="AW107" s="78"/>
      <c r="AX107" s="78"/>
    </row>
    <row r="108" spans="3:50" x14ac:dyDescent="0.35">
      <c r="C108"/>
      <c r="D108"/>
      <c r="E108"/>
      <c r="F108"/>
      <c r="G108"/>
      <c r="H108"/>
      <c r="I108"/>
      <c r="J108"/>
      <c r="K108"/>
      <c r="L108"/>
      <c r="M108" s="78"/>
      <c r="N108" s="78"/>
      <c r="O108" s="78"/>
      <c r="P108" s="78"/>
      <c r="Q108" s="78"/>
      <c r="R108" s="78"/>
      <c r="S108" s="78"/>
      <c r="T108"/>
      <c r="U108"/>
      <c r="V108"/>
      <c r="W108"/>
      <c r="X108"/>
      <c r="Y108"/>
      <c r="Z108"/>
      <c r="AA108"/>
      <c r="AB108"/>
      <c r="AC108"/>
      <c r="AD108" s="78"/>
      <c r="AE108" s="78"/>
      <c r="AF108" s="78"/>
      <c r="AG108" s="78"/>
      <c r="AH108" s="78"/>
      <c r="AI108" s="78"/>
      <c r="AJ108"/>
      <c r="AK108"/>
      <c r="AL108"/>
      <c r="AM108"/>
      <c r="AN108"/>
      <c r="AO108"/>
      <c r="AP108"/>
      <c r="AQ108"/>
      <c r="AR108"/>
      <c r="AS108"/>
      <c r="AT108"/>
      <c r="AU108" s="78"/>
      <c r="AV108"/>
      <c r="AW108" s="78"/>
      <c r="AX108" s="78"/>
    </row>
    <row r="109" spans="3:50" x14ac:dyDescent="0.35">
      <c r="C109"/>
      <c r="D109"/>
      <c r="E109"/>
      <c r="F109"/>
      <c r="G109"/>
      <c r="H109"/>
      <c r="I109"/>
      <c r="J109"/>
      <c r="K109"/>
      <c r="L109"/>
      <c r="M109" s="78"/>
      <c r="N109" s="78"/>
      <c r="O109" s="78"/>
      <c r="P109" s="78"/>
      <c r="Q109" s="78"/>
      <c r="R109" s="78"/>
      <c r="S109" s="78"/>
      <c r="T109"/>
      <c r="U109"/>
      <c r="V109"/>
      <c r="W109"/>
      <c r="X109"/>
      <c r="Y109"/>
      <c r="Z109"/>
      <c r="AA109"/>
      <c r="AB109"/>
      <c r="AC109"/>
      <c r="AD109" s="78"/>
      <c r="AE109" s="78"/>
      <c r="AF109" s="78"/>
      <c r="AG109" s="78"/>
      <c r="AH109" s="78"/>
      <c r="AI109" s="78"/>
      <c r="AJ109"/>
      <c r="AK109"/>
      <c r="AL109"/>
      <c r="AM109"/>
      <c r="AN109"/>
      <c r="AO109"/>
      <c r="AP109"/>
      <c r="AQ109"/>
      <c r="AR109"/>
      <c r="AS109"/>
      <c r="AT109"/>
      <c r="AU109" s="78"/>
      <c r="AV109"/>
      <c r="AW109" s="78"/>
      <c r="AX109" s="78"/>
    </row>
    <row r="110" spans="3:50" x14ac:dyDescent="0.35">
      <c r="C110"/>
      <c r="D110"/>
      <c r="E110"/>
      <c r="F110"/>
      <c r="G110"/>
      <c r="H110"/>
      <c r="I110"/>
      <c r="J110"/>
      <c r="K110"/>
      <c r="L110"/>
      <c r="M110" s="78"/>
      <c r="N110" s="78"/>
      <c r="O110" s="78"/>
      <c r="P110" s="78"/>
      <c r="Q110" s="78"/>
      <c r="R110" s="78"/>
      <c r="S110" s="78"/>
      <c r="T110"/>
      <c r="U110"/>
      <c r="V110"/>
      <c r="W110"/>
      <c r="X110"/>
      <c r="Y110"/>
      <c r="Z110"/>
      <c r="AA110"/>
      <c r="AB110"/>
      <c r="AC110"/>
      <c r="AD110" s="78"/>
      <c r="AE110" s="78"/>
      <c r="AF110" s="78"/>
      <c r="AG110" s="78"/>
      <c r="AH110" s="78"/>
      <c r="AI110" s="78"/>
      <c r="AJ110"/>
      <c r="AK110"/>
      <c r="AL110"/>
      <c r="AM110"/>
      <c r="AN110"/>
      <c r="AO110"/>
      <c r="AP110"/>
      <c r="AQ110"/>
      <c r="AR110"/>
      <c r="AS110"/>
      <c r="AT110"/>
      <c r="AU110" s="78"/>
      <c r="AV110"/>
      <c r="AW110" s="78"/>
      <c r="AX110" s="78"/>
    </row>
    <row r="111" spans="3:50" x14ac:dyDescent="0.35">
      <c r="C111"/>
      <c r="D111"/>
      <c r="E111"/>
      <c r="F111"/>
      <c r="G111"/>
      <c r="H111"/>
      <c r="I111"/>
      <c r="J111"/>
      <c r="K111"/>
      <c r="L111"/>
      <c r="M111" s="78"/>
      <c r="N111" s="78"/>
      <c r="O111" s="78"/>
      <c r="P111" s="78"/>
      <c r="Q111" s="78"/>
      <c r="R111" s="78"/>
      <c r="S111" s="78"/>
      <c r="T111"/>
      <c r="U111"/>
      <c r="V111"/>
      <c r="W111"/>
      <c r="X111"/>
      <c r="Y111"/>
      <c r="Z111"/>
      <c r="AA111"/>
      <c r="AB111"/>
      <c r="AC111"/>
      <c r="AD111" s="78"/>
      <c r="AE111" s="78"/>
      <c r="AF111" s="78"/>
      <c r="AG111" s="78"/>
      <c r="AH111" s="78"/>
      <c r="AI111" s="78"/>
      <c r="AJ111"/>
      <c r="AK111"/>
      <c r="AL111"/>
      <c r="AM111"/>
      <c r="AN111"/>
      <c r="AO111"/>
      <c r="AP111"/>
      <c r="AQ111"/>
      <c r="AR111"/>
      <c r="AS111"/>
      <c r="AT111"/>
      <c r="AU111" s="78"/>
      <c r="AV111"/>
      <c r="AW111" s="78"/>
      <c r="AX111" s="78"/>
    </row>
    <row r="112" spans="3:50" x14ac:dyDescent="0.35">
      <c r="C112"/>
      <c r="D112"/>
      <c r="E112"/>
      <c r="F112"/>
      <c r="G112"/>
      <c r="H112"/>
      <c r="I112"/>
      <c r="J112"/>
      <c r="K112"/>
      <c r="L112"/>
      <c r="M112" s="78"/>
      <c r="N112" s="78"/>
      <c r="O112" s="78"/>
      <c r="P112" s="78"/>
      <c r="Q112" s="78"/>
      <c r="R112" s="78"/>
      <c r="S112" s="78"/>
      <c r="T112"/>
      <c r="U112"/>
      <c r="V112"/>
      <c r="W112"/>
      <c r="X112"/>
      <c r="Y112"/>
      <c r="Z112"/>
      <c r="AA112"/>
      <c r="AB112"/>
      <c r="AC112"/>
      <c r="AD112" s="78"/>
      <c r="AE112" s="78"/>
      <c r="AF112" s="78"/>
      <c r="AG112" s="78"/>
      <c r="AH112" s="78"/>
      <c r="AI112" s="78"/>
      <c r="AJ112"/>
      <c r="AK112"/>
      <c r="AL112"/>
      <c r="AM112"/>
      <c r="AN112"/>
      <c r="AO112"/>
      <c r="AP112"/>
      <c r="AQ112"/>
      <c r="AR112"/>
      <c r="AS112"/>
      <c r="AT112"/>
      <c r="AU112" s="78"/>
      <c r="AV112"/>
      <c r="AW112" s="78"/>
      <c r="AX112" s="78"/>
    </row>
    <row r="113" spans="3:50" x14ac:dyDescent="0.35">
      <c r="C113"/>
      <c r="D113"/>
      <c r="E113"/>
      <c r="F113"/>
      <c r="G113"/>
      <c r="H113"/>
      <c r="I113"/>
      <c r="J113"/>
      <c r="K113"/>
      <c r="L113"/>
      <c r="M113" s="78"/>
      <c r="N113" s="78"/>
      <c r="O113" s="78"/>
      <c r="P113" s="78"/>
      <c r="Q113" s="78"/>
      <c r="R113" s="78"/>
      <c r="S113" s="78"/>
      <c r="T113"/>
      <c r="U113"/>
      <c r="V113"/>
      <c r="W113"/>
      <c r="X113"/>
      <c r="Y113"/>
      <c r="Z113"/>
      <c r="AA113"/>
      <c r="AB113"/>
      <c r="AC113"/>
      <c r="AD113" s="78"/>
      <c r="AE113" s="78"/>
      <c r="AF113" s="78"/>
      <c r="AG113" s="78"/>
      <c r="AH113" s="78"/>
      <c r="AI113" s="78"/>
      <c r="AJ113"/>
      <c r="AK113"/>
      <c r="AL113"/>
      <c r="AM113"/>
      <c r="AN113"/>
      <c r="AO113"/>
      <c r="AP113"/>
      <c r="AQ113"/>
      <c r="AR113"/>
      <c r="AS113"/>
      <c r="AT113"/>
      <c r="AU113" s="78"/>
      <c r="AV113"/>
      <c r="AW113" s="78"/>
      <c r="AX113" s="78"/>
    </row>
    <row r="114" spans="3:50" x14ac:dyDescent="0.35">
      <c r="C114"/>
      <c r="D114"/>
      <c r="E114"/>
      <c r="F114"/>
      <c r="G114"/>
      <c r="H114"/>
      <c r="I114"/>
      <c r="J114"/>
      <c r="K114"/>
      <c r="L114"/>
      <c r="M114" s="78"/>
      <c r="N114" s="78"/>
      <c r="O114" s="78"/>
      <c r="P114" s="78"/>
      <c r="Q114" s="78"/>
      <c r="R114" s="78"/>
      <c r="S114" s="78"/>
      <c r="T114"/>
      <c r="U114"/>
      <c r="V114"/>
      <c r="W114"/>
      <c r="X114"/>
      <c r="Y114"/>
      <c r="Z114"/>
      <c r="AA114"/>
      <c r="AB114"/>
      <c r="AC114"/>
      <c r="AD114" s="78"/>
      <c r="AE114" s="78"/>
      <c r="AF114" s="78"/>
      <c r="AG114" s="78"/>
      <c r="AH114" s="78"/>
      <c r="AI114" s="78"/>
      <c r="AJ114"/>
      <c r="AK114"/>
      <c r="AL114"/>
      <c r="AM114"/>
      <c r="AN114"/>
      <c r="AO114"/>
      <c r="AP114"/>
      <c r="AQ114"/>
      <c r="AR114"/>
      <c r="AS114"/>
      <c r="AT114"/>
      <c r="AU114" s="78"/>
      <c r="AV114"/>
      <c r="AW114" s="78"/>
      <c r="AX114" s="78"/>
    </row>
    <row r="115" spans="3:50" x14ac:dyDescent="0.35">
      <c r="C115"/>
      <c r="D115"/>
      <c r="E115"/>
      <c r="F115"/>
      <c r="G115"/>
      <c r="H115"/>
      <c r="I115"/>
      <c r="J115"/>
      <c r="K115"/>
      <c r="L115"/>
      <c r="M115" s="78"/>
      <c r="N115" s="78"/>
      <c r="O115" s="78"/>
      <c r="P115" s="78"/>
      <c r="Q115" s="78"/>
      <c r="R115" s="78"/>
      <c r="S115" s="78"/>
      <c r="T115"/>
      <c r="U115"/>
      <c r="V115"/>
      <c r="W115"/>
      <c r="X115"/>
      <c r="Y115"/>
      <c r="Z115"/>
      <c r="AA115"/>
      <c r="AB115"/>
      <c r="AC115"/>
      <c r="AD115" s="78"/>
      <c r="AE115" s="78"/>
      <c r="AF115" s="78"/>
      <c r="AG115" s="78"/>
      <c r="AH115" s="78"/>
      <c r="AI115" s="78"/>
      <c r="AJ115"/>
      <c r="AK115"/>
      <c r="AL115"/>
      <c r="AM115"/>
      <c r="AN115"/>
      <c r="AO115"/>
      <c r="AP115"/>
      <c r="AQ115"/>
      <c r="AR115"/>
      <c r="AS115"/>
      <c r="AT115"/>
      <c r="AU115" s="78"/>
      <c r="AV115"/>
      <c r="AW115" s="78"/>
      <c r="AX115" s="78"/>
    </row>
    <row r="116" spans="3:50" x14ac:dyDescent="0.35">
      <c r="C116"/>
      <c r="D116"/>
      <c r="E116"/>
      <c r="F116"/>
      <c r="G116"/>
      <c r="H116"/>
      <c r="I116"/>
      <c r="J116"/>
      <c r="K116"/>
      <c r="L116"/>
      <c r="M116" s="78"/>
      <c r="N116" s="78"/>
      <c r="O116" s="78"/>
      <c r="P116" s="78"/>
      <c r="Q116" s="78"/>
      <c r="R116" s="78"/>
      <c r="S116" s="78"/>
      <c r="T116"/>
      <c r="U116"/>
      <c r="V116"/>
      <c r="W116"/>
      <c r="X116"/>
      <c r="Y116"/>
      <c r="Z116"/>
      <c r="AA116"/>
      <c r="AB116"/>
      <c r="AC116"/>
      <c r="AD116" s="78"/>
      <c r="AE116" s="78"/>
      <c r="AF116" s="78"/>
      <c r="AG116" s="78"/>
      <c r="AH116" s="78"/>
      <c r="AI116" s="78"/>
      <c r="AJ116"/>
      <c r="AK116"/>
      <c r="AL116"/>
      <c r="AM116"/>
      <c r="AN116"/>
      <c r="AO116"/>
      <c r="AP116"/>
      <c r="AQ116"/>
      <c r="AR116"/>
      <c r="AS116"/>
      <c r="AT116"/>
      <c r="AU116" s="78"/>
      <c r="AV116"/>
      <c r="AW116" s="78"/>
      <c r="AX116" s="78"/>
    </row>
    <row r="117" spans="3:50" x14ac:dyDescent="0.35">
      <c r="C117"/>
      <c r="D117"/>
      <c r="E117"/>
      <c r="F117"/>
      <c r="G117"/>
      <c r="H117"/>
      <c r="I117"/>
      <c r="J117"/>
      <c r="K117"/>
      <c r="L117"/>
      <c r="M117" s="78"/>
      <c r="N117" s="78"/>
      <c r="O117" s="78"/>
      <c r="P117" s="78"/>
      <c r="Q117" s="78"/>
      <c r="R117" s="78"/>
      <c r="S117" s="78"/>
      <c r="T117"/>
      <c r="U117"/>
      <c r="V117"/>
      <c r="W117"/>
      <c r="X117"/>
      <c r="Y117"/>
      <c r="Z117"/>
      <c r="AA117"/>
      <c r="AB117"/>
      <c r="AC117"/>
      <c r="AD117" s="78"/>
      <c r="AE117" s="78"/>
      <c r="AF117" s="78"/>
      <c r="AG117" s="78"/>
      <c r="AH117" s="78"/>
      <c r="AI117" s="78"/>
      <c r="AJ117"/>
      <c r="AK117"/>
      <c r="AL117"/>
      <c r="AM117"/>
      <c r="AN117"/>
      <c r="AO117"/>
      <c r="AP117"/>
      <c r="AQ117"/>
      <c r="AR117"/>
      <c r="AS117"/>
      <c r="AT117"/>
      <c r="AU117" s="78"/>
      <c r="AV117"/>
      <c r="AW117" s="78"/>
      <c r="AX117" s="78"/>
    </row>
    <row r="118" spans="3:50" x14ac:dyDescent="0.35">
      <c r="C118"/>
      <c r="D118"/>
      <c r="E118"/>
      <c r="F118"/>
      <c r="G118"/>
      <c r="H118"/>
      <c r="I118"/>
      <c r="J118"/>
      <c r="K118"/>
      <c r="L118"/>
      <c r="M118" s="78"/>
      <c r="N118" s="78"/>
      <c r="O118" s="78"/>
      <c r="P118" s="78"/>
      <c r="Q118" s="78"/>
      <c r="R118" s="78"/>
      <c r="S118" s="78"/>
      <c r="T118"/>
      <c r="U118"/>
      <c r="V118"/>
      <c r="W118"/>
      <c r="X118"/>
      <c r="Y118"/>
      <c r="Z118"/>
      <c r="AA118"/>
      <c r="AB118"/>
      <c r="AC118"/>
      <c r="AD118" s="78"/>
      <c r="AE118" s="78"/>
      <c r="AF118" s="78"/>
      <c r="AG118" s="78"/>
      <c r="AH118" s="78"/>
      <c r="AI118" s="78"/>
      <c r="AJ118"/>
      <c r="AK118"/>
      <c r="AL118"/>
      <c r="AM118"/>
      <c r="AN118"/>
      <c r="AO118"/>
      <c r="AP118"/>
      <c r="AQ118"/>
      <c r="AR118"/>
      <c r="AS118"/>
      <c r="AT118"/>
      <c r="AU118" s="78"/>
      <c r="AV118"/>
      <c r="AW118" s="78"/>
      <c r="AX118" s="78"/>
    </row>
    <row r="119" spans="3:50" x14ac:dyDescent="0.35">
      <c r="C119"/>
      <c r="D119"/>
      <c r="E119"/>
      <c r="F119"/>
      <c r="G119"/>
      <c r="H119"/>
      <c r="I119"/>
      <c r="J119"/>
      <c r="K119"/>
      <c r="L119"/>
      <c r="M119" s="78"/>
      <c r="N119" s="78"/>
      <c r="O119" s="78"/>
      <c r="P119" s="78"/>
      <c r="Q119" s="78"/>
      <c r="R119" s="78"/>
      <c r="S119" s="78"/>
      <c r="T119"/>
      <c r="U119"/>
      <c r="V119"/>
      <c r="W119"/>
      <c r="X119"/>
      <c r="Y119"/>
      <c r="Z119"/>
      <c r="AA119"/>
      <c r="AB119"/>
      <c r="AC119"/>
      <c r="AD119" s="78"/>
      <c r="AE119" s="78"/>
      <c r="AF119" s="78"/>
      <c r="AG119" s="78"/>
      <c r="AH119" s="78"/>
      <c r="AI119" s="78"/>
      <c r="AJ119"/>
      <c r="AK119"/>
      <c r="AL119"/>
      <c r="AM119"/>
      <c r="AN119"/>
      <c r="AO119"/>
      <c r="AP119"/>
      <c r="AQ119"/>
      <c r="AR119"/>
      <c r="AS119"/>
      <c r="AT119"/>
      <c r="AU119" s="78"/>
      <c r="AV119"/>
      <c r="AW119" s="78"/>
      <c r="AX119" s="78"/>
    </row>
    <row r="120" spans="3:50" x14ac:dyDescent="0.35">
      <c r="C120"/>
      <c r="D120"/>
      <c r="E120"/>
      <c r="F120"/>
      <c r="G120"/>
      <c r="H120"/>
      <c r="I120"/>
      <c r="J120"/>
      <c r="K120"/>
      <c r="L120"/>
      <c r="M120" s="78"/>
      <c r="N120" s="78"/>
      <c r="O120" s="78"/>
      <c r="P120" s="78"/>
      <c r="Q120" s="78"/>
      <c r="R120" s="78"/>
      <c r="S120" s="78"/>
      <c r="T120"/>
      <c r="U120"/>
      <c r="V120"/>
      <c r="W120"/>
      <c r="X120"/>
      <c r="Y120"/>
      <c r="Z120"/>
      <c r="AA120"/>
      <c r="AB120"/>
      <c r="AC120"/>
      <c r="AD120" s="78"/>
      <c r="AE120" s="78"/>
      <c r="AF120" s="78"/>
      <c r="AG120" s="78"/>
      <c r="AH120" s="78"/>
      <c r="AI120" s="78"/>
      <c r="AJ120"/>
      <c r="AK120"/>
      <c r="AL120"/>
      <c r="AM120"/>
      <c r="AN120"/>
      <c r="AO120"/>
      <c r="AP120"/>
      <c r="AQ120"/>
      <c r="AR120"/>
      <c r="AS120"/>
      <c r="AT120"/>
      <c r="AU120" s="78"/>
      <c r="AV120"/>
      <c r="AW120" s="78"/>
      <c r="AX120" s="78"/>
    </row>
    <row r="121" spans="3:50" x14ac:dyDescent="0.35">
      <c r="C121"/>
      <c r="D121"/>
      <c r="E121"/>
      <c r="F121"/>
      <c r="G121"/>
      <c r="H121"/>
      <c r="I121"/>
      <c r="J121"/>
      <c r="K121"/>
      <c r="L121"/>
      <c r="M121" s="78"/>
      <c r="N121" s="78"/>
      <c r="O121" s="78"/>
      <c r="P121" s="78"/>
      <c r="Q121" s="78"/>
      <c r="R121" s="78"/>
      <c r="S121" s="78"/>
      <c r="T121"/>
      <c r="U121"/>
      <c r="V121"/>
      <c r="W121"/>
      <c r="X121"/>
      <c r="Y121"/>
      <c r="Z121"/>
      <c r="AA121"/>
      <c r="AB121"/>
      <c r="AC121"/>
      <c r="AD121" s="78"/>
      <c r="AE121" s="78"/>
      <c r="AF121" s="78"/>
      <c r="AG121" s="78"/>
      <c r="AH121" s="78"/>
      <c r="AI121" s="78"/>
      <c r="AJ121"/>
      <c r="AK121"/>
      <c r="AL121"/>
      <c r="AM121"/>
      <c r="AN121"/>
      <c r="AO121"/>
      <c r="AP121"/>
      <c r="AQ121"/>
      <c r="AR121"/>
      <c r="AS121"/>
      <c r="AT121"/>
      <c r="AU121" s="78"/>
      <c r="AV121"/>
      <c r="AW121" s="78"/>
      <c r="AX121" s="78"/>
    </row>
    <row r="122" spans="3:50" x14ac:dyDescent="0.35">
      <c r="C122"/>
      <c r="D122"/>
      <c r="E122"/>
      <c r="F122"/>
      <c r="G122"/>
      <c r="H122"/>
      <c r="I122"/>
      <c r="J122"/>
      <c r="K122"/>
      <c r="L122"/>
      <c r="M122" s="78"/>
      <c r="N122" s="78"/>
      <c r="O122" s="78"/>
      <c r="P122" s="78"/>
      <c r="Q122" s="78"/>
      <c r="R122" s="78"/>
      <c r="S122" s="78"/>
      <c r="T122"/>
      <c r="U122"/>
      <c r="V122"/>
      <c r="W122"/>
      <c r="X122"/>
      <c r="Y122"/>
      <c r="Z122"/>
      <c r="AA122"/>
      <c r="AB122"/>
      <c r="AC122"/>
      <c r="AD122" s="78"/>
      <c r="AE122" s="78"/>
      <c r="AF122" s="78"/>
      <c r="AG122" s="78"/>
      <c r="AH122" s="78"/>
      <c r="AI122" s="78"/>
      <c r="AJ122"/>
      <c r="AK122"/>
      <c r="AL122"/>
      <c r="AM122"/>
      <c r="AN122"/>
      <c r="AO122"/>
      <c r="AP122"/>
      <c r="AQ122"/>
      <c r="AR122"/>
      <c r="AS122"/>
      <c r="AT122"/>
      <c r="AU122" s="78"/>
      <c r="AV122"/>
      <c r="AW122" s="78"/>
      <c r="AX122" s="78"/>
    </row>
    <row r="123" spans="3:50" x14ac:dyDescent="0.35">
      <c r="C123"/>
      <c r="D123"/>
      <c r="E123"/>
      <c r="F123"/>
      <c r="G123"/>
      <c r="H123"/>
      <c r="I123"/>
      <c r="J123"/>
      <c r="K123"/>
      <c r="L123"/>
      <c r="M123" s="78"/>
      <c r="N123" s="78"/>
      <c r="O123" s="78"/>
      <c r="P123" s="78"/>
      <c r="Q123" s="78"/>
      <c r="R123" s="78"/>
      <c r="S123" s="78"/>
      <c r="T123"/>
      <c r="U123"/>
      <c r="V123"/>
      <c r="X123"/>
      <c r="Y123"/>
      <c r="Z123"/>
      <c r="AA123"/>
      <c r="AB123"/>
      <c r="AC123"/>
      <c r="AD123" s="78"/>
      <c r="AE123" s="78"/>
      <c r="AF123" s="78"/>
      <c r="AG123" s="78"/>
      <c r="AH123" s="78"/>
      <c r="AI123" s="78"/>
      <c r="AJ123"/>
      <c r="AK123"/>
      <c r="AL123"/>
      <c r="AM123"/>
      <c r="AN123"/>
      <c r="AO123"/>
      <c r="AP123"/>
      <c r="AQ123"/>
      <c r="AR123"/>
      <c r="AS123"/>
      <c r="AT123"/>
      <c r="AU123" s="78"/>
      <c r="AV123"/>
      <c r="AW123" s="78"/>
      <c r="AX123" s="78"/>
    </row>
  </sheetData>
  <mergeCells count="6">
    <mergeCell ref="AJ1:AX1"/>
    <mergeCell ref="A1:A3"/>
    <mergeCell ref="B1:B3"/>
    <mergeCell ref="C1:AI1"/>
    <mergeCell ref="C2:S2"/>
    <mergeCell ref="T2:AI2"/>
  </mergeCells>
  <pageMargins left="0.25" right="0.25" top="0.75" bottom="0.75" header="0.3" footer="0.3"/>
  <pageSetup paperSize="5081"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AA8D8-967D-4E91-8F3F-258F20A187C9}">
  <sheetPr>
    <tabColor rgb="FF92D050"/>
    <pageSetUpPr fitToPage="1"/>
  </sheetPr>
  <dimension ref="A1:E60"/>
  <sheetViews>
    <sheetView tabSelected="1" view="pageBreakPreview" topLeftCell="A46" zoomScaleNormal="100" zoomScaleSheetLayoutView="100" workbookViewId="0">
      <selection activeCell="B44" sqref="B44"/>
    </sheetView>
  </sheetViews>
  <sheetFormatPr defaultRowHeight="15.9" x14ac:dyDescent="0.4"/>
  <cols>
    <col min="1" max="1" width="38.33203125" style="19" customWidth="1"/>
    <col min="2" max="2" width="78.25" style="19" customWidth="1"/>
    <col min="4" max="4" width="49.75" customWidth="1"/>
  </cols>
  <sheetData>
    <row r="1" spans="1:5" ht="20.6" x14ac:dyDescent="0.35">
      <c r="A1" s="72" t="str" cm="1">
        <f t="array" ref="A1">'Apkopojums par pasākumiem'!B1&amp;": " &amp; INDEX('Apkopojums par pasākumiem'!A4:AX15,'Z1'!E1,2)</f>
        <v>VES objekta nosaukums: Z1</v>
      </c>
      <c r="B1" s="72"/>
      <c r="E1">
        <v>1</v>
      </c>
    </row>
    <row r="3" spans="1:5" ht="18.25" x14ac:dyDescent="0.35">
      <c r="A3" s="73" t="str">
        <f>'Apkopojums par pasākumiem'!C1</f>
        <v>Būvniecības perioda nosacījumi/ ierobežojumi (O (obligātie); R (rekomendējošie))</v>
      </c>
      <c r="B3" s="73"/>
      <c r="D3" s="60"/>
    </row>
    <row r="4" spans="1:5" s="13" customFormat="1" x14ac:dyDescent="0.4">
      <c r="A4" s="12"/>
      <c r="B4" s="12"/>
      <c r="D4" s="61"/>
    </row>
    <row r="5" spans="1:5" ht="17.3" x14ac:dyDescent="0.45">
      <c r="A5" s="74" t="str">
        <f>'Apkopojums par pasākumiem'!C2</f>
        <v>VES un montāžas un apkalpes laukums</v>
      </c>
      <c r="B5" s="74"/>
      <c r="D5" s="62"/>
    </row>
    <row r="6" spans="1:5" ht="47.7" x14ac:dyDescent="0.35">
      <c r="A6" s="14" t="str">
        <f>'Apkopojums par pasākumiem'!C3</f>
        <v xml:space="preserve">Putnu aizsardzība eksperta atzinums </v>
      </c>
      <c r="B6" s="15" t="str" cm="1">
        <f t="array" ref="B6">INDEX('Apkopojums par pasākumiem'!A4:AX15,'Z1'!E1,3)</f>
        <v>Mežistrāde veicama no 1. septembra līdz 1. februārim (R); Laikā starp 1. martu un 1. augustu rekomendēts neplānot nekādus darbus, kas saistīti ar paaugstinātu trokšņa un mākslīgā apgaismojuma emisiju (R)</v>
      </c>
      <c r="D6" s="62"/>
    </row>
    <row r="7" spans="1:5" ht="79.5" x14ac:dyDescent="0.35">
      <c r="A7" s="14" t="str">
        <f>'Apkopojums par pasākumiem'!D3</f>
        <v xml:space="preserve">Putnu aizsardzības rekomendācijas un nosacījumi pēc IVN </v>
      </c>
      <c r="B7" s="15" t="str" cm="1">
        <f t="array" ref="B7">INDEX('Apkopojums par pasākumiem'!A4:AX15,'Z1'!E1,4)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2"/>
    </row>
    <row r="8" spans="1:5" ht="95.4" x14ac:dyDescent="0.35">
      <c r="A8" s="14" t="str">
        <f>'Apkopojums par pasākumiem'!E3</f>
        <v>Putnu aizsardzības rekomendācijas un nosacījumi pēc IVN Pamatojums</v>
      </c>
      <c r="B8" s="15" t="str" cm="1">
        <f t="array" ref="B8">INDEX('Apkopojums par pasākumiem'!A4:AX15,'Z1'!E1,5)</f>
        <v>Ministru kabineta noteikumi Nr.936. nosaka ka,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62"/>
    </row>
    <row r="9" spans="1:5" ht="47.7" x14ac:dyDescent="0.35">
      <c r="A9" s="14" t="str">
        <f>'Apkopojums par pasākumiem'!F3</f>
        <v xml:space="preserve">Biotopi (eksperta atzinums) </v>
      </c>
      <c r="B9" s="15" t="str" cm="1">
        <f t="array" ref="B9">INDEX('Apkopojums par pasākumiem'!A4:AX15,'Z1'!E1,6)</f>
        <v>Plānotais VES laukums atrodas meža nogabalos, kas ir jaunaudzes vai vidēja vecuma priežu un egļu audzes, daļa arī izcirtums. Ievērot noteiktos risinājumus iespējamās ietekmes uz biotopu 9080* (poligons nr. 24AP116_107) mazināšanai (O)</v>
      </c>
      <c r="D9" s="62"/>
    </row>
    <row r="10" spans="1:5" ht="79.5" x14ac:dyDescent="0.35">
      <c r="A10" s="14" t="str">
        <f>'Apkopojums par pasākumiem'!G3</f>
        <v>Biotopu aizsardzība rekomendācijas pēc IVN</v>
      </c>
      <c r="B10" s="15" t="str" cm="1">
        <f t="array" ref="B10">INDEX('Apkopojums par pasākumiem'!A4:AX15,'Z1'!E1,7)</f>
        <v>Tehnoloģiskā laukuma izbūvē vēlams izvēlēties risinājumu, kas iespējami samazina susināšanas ietekmi, risinājums bez sāngrāvjiem, maksimālā iespējamās ietekmes platība 0,7 ha  biotops 9080* (poligons nr. 24AP116_107) (O). VES izbūve un ar to saistītās infrastruktūras izveide tiek īstenota tā, lai netiktu būtiski izmainīts hidroloģiskais režīms mitrāju teritorijās.</v>
      </c>
      <c r="D10" s="62"/>
    </row>
    <row r="11" spans="1:5" ht="31.8" x14ac:dyDescent="0.35">
      <c r="A11" s="14" t="str">
        <f>'Apkopojums par pasākumiem'!H3</f>
        <v>Biotopu aizsardzība rekomendācijas pēc IVN Pamatojums</v>
      </c>
      <c r="B11" s="15" t="str" cm="1">
        <f t="array" ref="B11">INDEX('Apkopojums par pasākumiem'!A4:AX15,'Z1'!E1,8)</f>
        <v>VES parka projektēšanas laikā, risinājums saskaņojams ar sertificētu biotopu un sugu ekspertu (O)</v>
      </c>
      <c r="D11" s="62"/>
    </row>
    <row r="12" spans="1:5" ht="47.7" x14ac:dyDescent="0.35">
      <c r="A12" s="14" t="str">
        <f>'Apkopojums par pasākumiem'!I3</f>
        <v xml:space="preserve">ĪA sugas (eksperta atzinums) </v>
      </c>
      <c r="B12" s="15" t="str" cm="1">
        <f t="array" ref="B12">INDEX('Apkopojums par pasākumiem'!A4:AX15,'Z1'!E1,9)</f>
        <v xml:space="preserve"> kritalas ar diametru &gt;25 cm nepieciešams saglabāt un pārvietot uz blakusesošajām mežaudzēm (visos gadījumos)  (R) ; Jāizvairās no pievestas melnzemes izmantošanas, lai teritorijā neievestu invazīvo sugu sēklas (O)</v>
      </c>
      <c r="D12" s="62"/>
    </row>
    <row r="13" spans="1:5" ht="31.8" x14ac:dyDescent="0.35">
      <c r="A13" s="14" t="str">
        <f>'Apkopojums par pasākumiem'!J3</f>
        <v>ĪA sugas rekomendācijas pēc IVN</v>
      </c>
      <c r="B13" s="15" t="str" cm="1">
        <f t="array" ref="B13">INDEX('Apkopojums par pasākumiem'!A4:AX15,'Z1'!E1,10)</f>
        <v xml:space="preserve">kritalas ar diametru &gt;25 cm nepieciešams saglabāt un pārvietot uz blakusesošajām mežaudzēm  (R) ; Būvdarbos izmantot melnzemi, kas iegūta projekta teritorijā (O) </v>
      </c>
      <c r="D13" s="62"/>
    </row>
    <row r="14" spans="1:5" ht="31.8" x14ac:dyDescent="0.35">
      <c r="A14" s="14" t="str">
        <f>'Apkopojums par pasākumiem'!K3</f>
        <v>ĪA sugas rekomendācijas pēc IVN Pamatojums</v>
      </c>
      <c r="B14" s="15" t="str" cm="1">
        <f t="array" ref="B14">INDEX('Apkopojums par pasākumiem'!A4:AX15,'Z1'!E1,11)</f>
        <v>VES parka projektēšanas laikā, risinājums saskaņojams ar sertificētu biotopu un sugu ekspertu</v>
      </c>
      <c r="D14" s="62"/>
    </row>
    <row r="15" spans="1:5" ht="63.6" x14ac:dyDescent="0.35">
      <c r="A15" s="14" t="str">
        <f>'Apkopojums par pasākumiem'!L3</f>
        <v xml:space="preserve">Troksnis </v>
      </c>
      <c r="B15" s="15" t="str" cm="1">
        <f t="array" ref="B15">INDEX('Apkopojums par pasākumiem'!A4:AX15,'Z1'!E1,12)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15" s="62"/>
    </row>
    <row r="16" spans="1:5" x14ac:dyDescent="0.35">
      <c r="A16" s="14" t="str">
        <f>'Apkopojums par pasākumiem'!M3</f>
        <v>Ainava</v>
      </c>
      <c r="B16" s="15" cm="1">
        <f t="array" ref="B16">INDEX('Apkopojums par pasākumiem'!A4:AX15,'Z1'!E1,13)</f>
        <v>0</v>
      </c>
      <c r="D16" s="62"/>
    </row>
    <row r="17" spans="1:4" ht="63.6" x14ac:dyDescent="0.35">
      <c r="A17" s="14" t="str">
        <f>'Apkopojums par pasākumiem'!N3</f>
        <v>Kultūrvēsturiskās vērtības</v>
      </c>
      <c r="B17" s="15" t="str" cm="1">
        <f t="array" ref="B17">INDEX('Apkopojums par pasākumiem'!A4:AX15,'Z1'!E1,14)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2"/>
    </row>
    <row r="18" spans="1:4" ht="63.6" x14ac:dyDescent="0.4">
      <c r="A18" s="14" t="str">
        <f>'Apkopojums par pasākumiem'!O3</f>
        <v>Ietekme uz gaisa kvalitāti</v>
      </c>
      <c r="B18" s="16" t="str" cm="1">
        <f t="array" ref="B18">INDEX('Apkopojums par pasākumiem'!A4:AX15,'Z1'!E1,15)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2"/>
    </row>
    <row r="19" spans="1:4" x14ac:dyDescent="0.4">
      <c r="A19" s="14" t="str">
        <f>'Apkopojums par pasākumiem'!P3</f>
        <v>Atkritumu apsaimniekošana</v>
      </c>
      <c r="B19" s="16" t="str" cm="1">
        <f t="array" ref="B19">INDEX('Apkopojums par pasākumiem'!A4:AX15,'Z1'!E1,16)</f>
        <v>Atkritumu apsaimniekošana atbilstoši normatīvo aktu prasībām (O)</v>
      </c>
      <c r="D19" s="62"/>
    </row>
    <row r="20" spans="1:4" ht="31.8" x14ac:dyDescent="0.4">
      <c r="A20" s="14" t="str">
        <f>'Apkopojums par pasākumiem'!Q3</f>
        <v>Ietekme uz virszemes ūdensobjektiem</v>
      </c>
      <c r="B20" s="16" t="str" cm="1">
        <f t="array" ref="B20">INDEX('Apkopojums par pasākumiem'!A4:AX15,'Z1'!E1,17)</f>
        <v xml:space="preserve">Regulāra tehnikas un mehānismu pārbaude, lai novērstu iespējamu eļļas un citu bīstamo vielu noplūdi (R) </v>
      </c>
      <c r="D20" s="62"/>
    </row>
    <row r="21" spans="1:4" ht="31.8" x14ac:dyDescent="0.4">
      <c r="A21" s="14" t="str">
        <f>'Apkopojums par pasākumiem'!R3</f>
        <v>Ietekme uz grutsūdeņiem</v>
      </c>
      <c r="B21" s="16" t="str" cm="1">
        <f t="array" ref="B21">INDEX('Apkopojums par pasākumiem'!A4:AX15,'Z1'!E1,18)</f>
        <v xml:space="preserve">Regulāra tehnikas un mehānismu pārbaude, lai novērstu iespējamu eļļas un citu bīstamo vielu noplūdi (R) </v>
      </c>
      <c r="D21" s="63"/>
    </row>
    <row r="22" spans="1:4" ht="47.7" x14ac:dyDescent="0.4">
      <c r="A22" s="14" t="str">
        <f>'Apkopojums par pasākumiem'!S3</f>
        <v>Ietekme uz meliorācijas sistēmām</v>
      </c>
      <c r="B22" s="16" t="str" cm="1">
        <f t="array" ref="B22">INDEX('Apkopojums par pasākumiem'!A4:AX15,'Z1'!E1,19)</f>
        <v>Ja nepieciešams, tad izstrādāt meliorācijas sistēmas pārkārtošanas projektu. Ja tiek konstatēta iespējama ietekme uz sugām vai biotopiem, tad piesaistīt sugu un biotopu ekspertu. (O)</v>
      </c>
      <c r="D22" s="63"/>
    </row>
    <row r="23" spans="1:4" x14ac:dyDescent="0.4">
      <c r="A23" s="18"/>
      <c r="B23" s="17"/>
      <c r="D23" s="7"/>
    </row>
    <row r="24" spans="1:4" ht="17.3" x14ac:dyDescent="0.35">
      <c r="A24" s="71" t="str">
        <f>'Apkopojums par pasākumiem'!T2</f>
        <v>Piebraucamais ceļš, elektrokabeļa trase</v>
      </c>
      <c r="B24" s="71"/>
      <c r="D24" s="7"/>
    </row>
    <row r="25" spans="1:4" x14ac:dyDescent="0.35">
      <c r="A25" s="14" t="str">
        <f>'Apkopojums par pasākumiem'!T3</f>
        <v>Putnu aizsardzība (eksperta atzinums)</v>
      </c>
      <c r="B25" s="15" cm="1">
        <f t="array" ref="B25">INDEX('Apkopojums par pasākumiem'!A4:AX15,'Z1'!E1,20)</f>
        <v>0</v>
      </c>
      <c r="D25" s="9"/>
    </row>
    <row r="26" spans="1:4" ht="79.5" x14ac:dyDescent="0.35">
      <c r="A26" s="14" t="str">
        <f>'Apkopojums par pasākumiem'!U3</f>
        <v>Putnu aizsardzība rekomendācijas pēc IVN</v>
      </c>
      <c r="B26" s="15" t="str" cm="1">
        <f t="array" ref="B26">INDEX('Apkopojums par pasākumiem'!A4:AX15,'Z1'!E1,21)</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6" s="9"/>
    </row>
    <row r="27" spans="1:4" ht="31.8" x14ac:dyDescent="0.35">
      <c r="A27" s="14" t="str">
        <f>'Apkopojums par pasākumiem'!V3</f>
        <v>Putnu aizsardzības rekomendācijas un nosacījumi pēc IVN Pamatojums</v>
      </c>
      <c r="B27" s="15" t="str" cm="1">
        <f t="array" ref="B27">INDEX('Apkopojums par pasākumiem'!A4:AX15,'Z1'!E1,22)</f>
        <v>Koku ciršanas darbi, kas saistīti ar VES būvniecību, un būvniecības darbi saskaņojami ar sertificētu putnu ekspertu (O)</v>
      </c>
      <c r="D27" s="7"/>
    </row>
    <row r="28" spans="1:4" x14ac:dyDescent="0.35">
      <c r="A28" s="14" t="str">
        <f>'Apkopojums par pasākumiem'!W3</f>
        <v xml:space="preserve">Biotopi (eksperta atzinums) </v>
      </c>
      <c r="B28" s="15" cm="1">
        <f t="array" ref="B28">INDEX('Apkopojums par pasākumiem'!A4:AX15,'Z1'!E1,23)</f>
        <v>0</v>
      </c>
      <c r="D28" s="7"/>
    </row>
    <row r="29" spans="1:4" ht="31.8" x14ac:dyDescent="0.35">
      <c r="A29" s="14" t="str">
        <f>'Apkopojums par pasākumiem'!X3</f>
        <v>Biotopu aizsardzība rekomendācijas pēc IVN</v>
      </c>
      <c r="B29" s="15" cm="1">
        <f t="array" ref="B29">INDEX('Apkopojums par pasākumiem'!A4:AX15,'Z1'!E1,24)</f>
        <v>0</v>
      </c>
      <c r="D29" s="8"/>
    </row>
    <row r="30" spans="1:4" ht="127.2" x14ac:dyDescent="0.35">
      <c r="A30" s="14" t="str">
        <f>'Apkopojums par pasākumiem'!Y3</f>
        <v>Biotopu aizsardzība rekomendācijas pēc IVN Pamatojums</v>
      </c>
      <c r="B30" s="15" t="str" cm="1">
        <f t="array" ref="B30">INDEX('Apkopojums par pasākumiem'!A4:AX15,'Z1'!E1,25)</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D30" s="10"/>
    </row>
    <row r="31" spans="1:4" x14ac:dyDescent="0.35">
      <c r="A31" s="14" t="str">
        <f>'Apkopojums par pasākumiem'!Z3</f>
        <v>ĪA sugas (eksperta atzinums)</v>
      </c>
      <c r="B31" s="15" cm="1">
        <f t="array" ref="B31">INDEX('Apkopojums par pasākumiem'!A4:AX15,'Z1'!E1,26)</f>
        <v>0</v>
      </c>
      <c r="D31" s="10"/>
    </row>
    <row r="32" spans="1:4" x14ac:dyDescent="0.35">
      <c r="A32" s="14" t="str">
        <f>'Apkopojums par pasākumiem'!AA3</f>
        <v>ĪA sugas rekomendācijas pēc IVN</v>
      </c>
      <c r="B32" s="15" cm="1">
        <f t="array" ref="B32">INDEX('Apkopojums par pasākumiem'!A4:AX15,'Z1'!E1,27)</f>
        <v>0</v>
      </c>
    </row>
    <row r="33" spans="1:4" ht="31.8" x14ac:dyDescent="0.4">
      <c r="A33" s="14" t="str">
        <f>'Apkopojums par pasākumiem'!AB3</f>
        <v>ĪA sugas rekomendācijas pēc IVN Pamatojums</v>
      </c>
      <c r="B33" s="15" cm="1">
        <f t="array" ref="B33">INDEX('Apkopojums par pasākumiem'!A4:AX15,'Z1'!E1,28)</f>
        <v>0</v>
      </c>
      <c r="D33" s="13"/>
    </row>
    <row r="34" spans="1:4" ht="63.6" x14ac:dyDescent="0.35">
      <c r="A34" s="14" t="str">
        <f>'Apkopojums par pasākumiem'!AC3</f>
        <v>Troksnis</v>
      </c>
      <c r="B34" s="15" t="str" cm="1">
        <f t="array" ref="B34">INDEX('Apkopojums par pasākumiem'!A4:AX15,'Z1'!E1,29)</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34" s="11"/>
    </row>
    <row r="35" spans="1:4" ht="63.6" x14ac:dyDescent="0.4">
      <c r="A35" s="14" t="str">
        <f>'Apkopojums par pasākumiem'!AD3</f>
        <v>Kultūrvēsturiskās vērtības</v>
      </c>
      <c r="B35" s="15" t="str" cm="1">
        <f t="array" ref="B35">INDEX('Apkopojums par pasākumiem'!A4:AX15,'Z1'!E1,30)</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5" s="13"/>
    </row>
    <row r="36" spans="1:4" ht="63.6" x14ac:dyDescent="0.4">
      <c r="A36" s="14" t="str">
        <f>'Apkopojums par pasākumiem'!AE3</f>
        <v>Ietekme uz gaisa kvalitāti</v>
      </c>
      <c r="B36" s="15" t="str" cm="1">
        <f t="array" ref="B36">INDEX('Apkopojums par pasākumiem'!A4:AX15,'Z1'!E1,31)</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6" s="13"/>
    </row>
    <row r="37" spans="1:4" x14ac:dyDescent="0.4">
      <c r="A37" s="14" t="str">
        <f>'Apkopojums par pasākumiem'!AF3</f>
        <v>Atkritumu apsaimniekošana</v>
      </c>
      <c r="B37" s="15" t="str" cm="1">
        <f t="array" ref="B37">INDEX('Apkopojums par pasākumiem'!A4:AX15,'Z1'!E1,32)</f>
        <v>Atkritumu apsaimniekošana atbilstoši normatīvo aktu prasībām (O)</v>
      </c>
      <c r="D37" s="13"/>
    </row>
    <row r="38" spans="1:4" ht="31.8" x14ac:dyDescent="0.4">
      <c r="A38" s="14" t="str">
        <f>'Apkopojums par pasākumiem'!AG3</f>
        <v>Ietekme uz virszemes ūdensobjektiem</v>
      </c>
      <c r="B38" s="15" t="str" cm="1">
        <f t="array" ref="B38">INDEX('Apkopojums par pasākumiem'!A4:AX15,'Z1'!E1,33)</f>
        <v xml:space="preserve">Regulāra tehnikas un mehānismu pārbaude, lai novērstu iespējamu eļļas un citu bīstamo vielu noplūdi (R) </v>
      </c>
      <c r="D38" s="13"/>
    </row>
    <row r="39" spans="1:4" ht="47.7" x14ac:dyDescent="0.4">
      <c r="A39" s="14" t="str">
        <f>'Apkopojums par pasākumiem'!AH3</f>
        <v>Ietekme uz grutsūdeņiem</v>
      </c>
      <c r="B39" s="15" t="str" cm="1">
        <f t="array" ref="B39">INDEX('Apkopojums par pasākumiem'!A4:AX15,'Z1'!E1,34)</f>
        <v xml:space="preserve">Regulāra tehnikas un mehānismu pārbaude, lai novērstu iespējamu eļļas un citu bīstamo vielu noplūdi. Grunts piesārņojuma līmeņa novērtēšana pirms laukuma demontāžas (R) </v>
      </c>
      <c r="D39" s="13"/>
    </row>
    <row r="40" spans="1:4" ht="47.7" x14ac:dyDescent="0.35">
      <c r="A40" s="14" t="str">
        <f>'Apkopojums par pasākumiem'!AI3</f>
        <v>Ietekme uz meliorācijas sistēmām</v>
      </c>
      <c r="B40" s="15" t="str" cm="1">
        <f t="array" ref="B40">INDEX('Apkopojums par pasākumiem'!A4:AX15,'Z1'!E1,35)</f>
        <v>Ja nepieciešams, tad izstrādāt meliorācijas sistēmas pārkārtošanas projektu. Ja tiek konstatēta iespējama ietekme uz sugām vai biotopiem, tad piesaistīt sugu un biotopu ekspertu. (O)</v>
      </c>
      <c r="D40" s="9"/>
    </row>
    <row r="41" spans="1:4" ht="20.6" x14ac:dyDescent="0.35">
      <c r="A41" s="72" t="str" cm="1">
        <f t="array" ref="A41">'Apkopojums par pasākumiem'!B1&amp;": " &amp; INDEX('Apkopojums par pasākumiem'!A4:AX15,'Z1'!E1,2)</f>
        <v>VES objekta nosaukums: Z1</v>
      </c>
      <c r="B41" s="72"/>
      <c r="D41" s="8"/>
    </row>
    <row r="42" spans="1:4" s="13" customFormat="1" x14ac:dyDescent="0.4">
      <c r="A42" s="12"/>
      <c r="B42" s="12"/>
      <c r="D42" s="8"/>
    </row>
    <row r="43" spans="1:4" ht="18.25" x14ac:dyDescent="0.35">
      <c r="A43" s="75" t="str">
        <f>'Apkopojums par pasākumiem'!AJ1</f>
        <v>Ekspluatācijas perioda ierobežojumi (O (obligātie); R (rekomendējošie))</v>
      </c>
      <c r="B43" s="75"/>
      <c r="D43" s="8"/>
    </row>
    <row r="44" spans="1:4" s="13" customFormat="1" x14ac:dyDescent="0.4">
      <c r="A44" s="12"/>
      <c r="B44" s="12"/>
      <c r="D44" s="8"/>
    </row>
    <row r="45" spans="1:4" ht="17.3" x14ac:dyDescent="0.35">
      <c r="A45" s="71" t="str">
        <f>'Apkopojums par pasākumiem'!AJ2</f>
        <v>VES un montāžas un apkalpes laukumi</v>
      </c>
      <c r="B45" s="71"/>
      <c r="D45" s="7"/>
    </row>
    <row r="46" spans="1:4" ht="143.1" x14ac:dyDescent="0.35">
      <c r="A46" s="14" t="str">
        <f>'Apkopojums par pasākumiem'!AJ3</f>
        <v>Putnu aizsardzība (eksperta atzinums, rekomendējošie pasākumi)</v>
      </c>
      <c r="B46" s="15" t="str" cm="1">
        <f t="array" ref="B46">INDEX('Apkopojums par pasākumiem'!A4:AX15,'Z1'!E1,36)</f>
        <v>Uzstādīt VES apturēšanas kameru sistēmas (jānodrošina tādas sistēmas, kas turbīnu rotorus spēs apstādināt vai vismaz būtiski sabremzēt pirms putns ir ielidojis sadursmju riska zonā)(O);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(O), (3) ievērot pūču aizsardzības pasākumus (trokšņa ierobežojumi) (R)</v>
      </c>
      <c r="D46" s="7"/>
    </row>
    <row r="47" spans="1:4" ht="174.9" x14ac:dyDescent="0.35">
      <c r="A47" s="14" t="str">
        <f>'Apkopojums par pasākumiem'!AK3</f>
        <v>Putnu aizsardzība rekomendācijas pēc IVN</v>
      </c>
      <c r="B47" s="15" t="str" cm="1">
        <f t="array" ref="B47">INDEX('Apkopojums par pasākumiem'!A4:AX15,'Z1'!E1,37)</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(O) , (2) VES apturēt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v>
      </c>
      <c r="D47" s="7"/>
    </row>
    <row r="48" spans="1:4" ht="47.7" x14ac:dyDescent="0.35">
      <c r="A48" s="14" t="str">
        <f>'Apkopojums par pasākumiem'!AL3</f>
        <v>Putnu aizsardzība rekomendācijas pēc IVN Pamatojums</v>
      </c>
      <c r="B48" s="15" t="str" cm="1">
        <f t="array" ref="B48">INDEX('Apkopojums par pasākumiem'!A4:AX15,'Z1'!E1,38)</f>
        <v xml:space="preserve">Tā kā pētījumi par VES trokšņa ietekmi uz urālpūcēm ir pretrunīgi,
tad ievērojot piesardzības principu, izvēlēties pēc iespējas klusāku VES modeli, lai nodrošinātu pēc iespējas mazāku ietekmi uz pūcēm. (O) </v>
      </c>
      <c r="D48" s="7"/>
    </row>
    <row r="49" spans="1:4" x14ac:dyDescent="0.35">
      <c r="A49" s="14" t="str">
        <f>'Apkopojums par pasākumiem'!AM3</f>
        <v>Biotopi (eksperta atzinums)</v>
      </c>
      <c r="B49" s="15" cm="1">
        <f t="array" ref="B49">INDEX('Apkopojums par pasākumiem'!A4:AX15,'Z1'!E1,39)</f>
        <v>0</v>
      </c>
      <c r="D49" s="7"/>
    </row>
    <row r="50" spans="1:4" ht="31.8" x14ac:dyDescent="0.35">
      <c r="A50" s="14" t="str">
        <f>'Apkopojums par pasākumiem'!AN3</f>
        <v>Biotopu aizsardzība rekomendācijas pēc IVN</v>
      </c>
      <c r="B50" s="15" cm="1">
        <f t="array" ref="B50">INDEX('Apkopojums par pasākumiem'!A4:AX15,'Z1'!E1,40)</f>
        <v>0</v>
      </c>
      <c r="D50" s="8"/>
    </row>
    <row r="51" spans="1:4" ht="31.8" x14ac:dyDescent="0.35">
      <c r="A51" s="14" t="str">
        <f>'Apkopojums par pasākumiem'!AO3</f>
        <v>Biotopu aizsardzība rekomendācijas pēc IVN Pamatojums</v>
      </c>
      <c r="B51" s="15" cm="1">
        <f t="array" ref="B51">INDEX('Apkopojums par pasākumiem'!A4:AX15,'Z1'!E1,41)</f>
        <v>0</v>
      </c>
    </row>
    <row r="52" spans="1:4" x14ac:dyDescent="0.35">
      <c r="A52" s="14" t="str">
        <f>'Apkopojums par pasākumiem'!AP3</f>
        <v>ĪA sugas (eksperta atzinums)</v>
      </c>
      <c r="B52" s="15" cm="1">
        <f t="array" ref="B52">INDEX('Apkopojums par pasākumiem'!A4:AX15,'Z1'!E1,42)</f>
        <v>0</v>
      </c>
    </row>
    <row r="53" spans="1:4" ht="79.5" x14ac:dyDescent="0.35">
      <c r="A53" s="14" t="str">
        <f>'Apkopojums par pasākumiem'!AQ3</f>
        <v>Sikspārņi (eksperta atzinums)</v>
      </c>
      <c r="B53" s="15" t="str" cm="1">
        <f t="array" ref="B53">INDEX('Apkopojums par pasākumiem'!A4:AX15,'Z1'!E1,43)</f>
        <v xml:space="preserve">Apturēšana vai neuzsākšana no 1. jūnija līdz 30. septembrim nakts laikā no saulrieta līdz saullēktam, ja: 1) vēja ātrums turbīnas rotora augstumā ir  7 m/s vai mazāks, 2) gaisa temperatūra ir augstāka par 6 C, 3) nokrišņu daudzums nepārsniedz 1 mm/h. Atkarībā no monitoringa rezultātiem ierobežojumi varētu tikt pārskatīti - atcelti pavisam, atviegloti vai pastiprināti (O). </v>
      </c>
    </row>
    <row r="54" spans="1:4" ht="159" x14ac:dyDescent="0.35">
      <c r="A54" s="14" t="str">
        <f>'Apkopojums par pasākumiem'!AR3</f>
        <v>Sikspārņi rekomendācijas pēc IVN</v>
      </c>
      <c r="B54" s="15" t="str" cm="1">
        <f t="array" ref="B54">INDEX('Apkopojums par pasākumiem'!A4:AX15,'Z1'!E1,44)</f>
        <v xml:space="preserve">VES apturēšana vai neuzsākšana no 1. jūnija līdz 30. septembrim nakts laikā no saulrieta līdz saullēktam, ja: 1) vēja ātrums turbīnas rotora augstumā ir  7 m/s vai mazāks, 2) gaisa temperatūra ir augstāka par 6 C, 3) nokrišņu daudzums nepārsniedz 1 mm/h. Atkarībā no monitoringa rezultātiem, saskaņojot ar sertificētu sikspārņu ekspertu,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row>
    <row r="55" spans="1:4" ht="47.7" x14ac:dyDescent="0.35">
      <c r="A55" s="14" t="str">
        <f>'Apkopojums par pasākumiem'!AS3</f>
        <v>Sikspārņu aizsardzība rekomendācijas pēc IVN Pamatojums</v>
      </c>
      <c r="B55" s="15" t="str" cm="1">
        <f t="array" ref="B55">INDEX('Apkopojums par pasākumiem'!A4:AX15,'Z1'!E1,45)</f>
        <v>Viedo risinājumu tehnoloģijas tiek izmantotas arī citur eiropā un nodrošina gan efektīvu sikspārņu aizsardzību, gan lielāku elektroenerģijas izstrādi, piemēram, https://www.fleximaus.de/?lang=ne</v>
      </c>
    </row>
    <row r="56" spans="1:4" x14ac:dyDescent="0.35">
      <c r="A56" s="14" t="str">
        <f>'Apkopojums par pasākumiem'!AT3</f>
        <v>Troksnis</v>
      </c>
      <c r="B56" s="15" t="str" cm="1">
        <f t="array" ref="B56">INDEX('Apkopojums par pasākumiem'!A4:AX15,'Z1'!E1,46)</f>
        <v>Izvēlēties pēc iespējas klusāku VES turbīnas modeli (O)</v>
      </c>
    </row>
    <row r="57" spans="1:4" ht="31.8" x14ac:dyDescent="0.35">
      <c r="A57" s="14" t="str">
        <f>'Apkopojums par pasākumiem'!AU3</f>
        <v>Zemas frekvences troksnis</v>
      </c>
      <c r="B57" s="15" t="str" cm="1">
        <f t="array" ref="B57">INDEX('Apkopojums par pasākumiem'!A4:AX15,'Z1'!E1,47)</f>
        <v>Izvēlēties VES modeli un darbības režīmu, kas nodrošina iespējami zemākus zemās frekvences trokšņa līmeņus (O)</v>
      </c>
    </row>
    <row r="58" spans="1:4" x14ac:dyDescent="0.35">
      <c r="A58" s="14" t="str">
        <f>'Apkopojums par pasākumiem'!AV3</f>
        <v>Mirgošana</v>
      </c>
      <c r="B58" s="15" cm="1">
        <f t="array" ref="B58">INDEX('Apkopojums par pasākumiem'!A4:AX15,'Z1'!E1,48)</f>
        <v>0</v>
      </c>
    </row>
    <row r="59" spans="1:4" ht="79.5" x14ac:dyDescent="0.35">
      <c r="A59" s="14" t="str">
        <f>'Apkopojums par pasākumiem'!AW3</f>
        <v>Vides riski un avārijas</v>
      </c>
      <c r="B59" s="15" t="str" cm="1">
        <f t="array" ref="B59">INDEX('Apkopojums par pasākumiem'!A4:AX15,'Z1'!E1,49)</f>
        <v>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v>
      </c>
    </row>
    <row r="60" spans="1:4" ht="31.8" x14ac:dyDescent="0.35">
      <c r="A60" s="14" t="str">
        <f>'Apkopojums par pasākumiem'!AX3</f>
        <v>Sakaru sistēmas</v>
      </c>
      <c r="B60" s="15" t="str" cm="1">
        <f t="array" ref="B60">INDEX('Apkopojums par pasākumiem'!A4:AX15,'Z1'!E1,50)</f>
        <v xml:space="preserve">Ja tiek konstatēti apraides traucējumi pēc objekta realizācijas, tad nodrošināt risinājumus traucējuma novēršanai (R) </v>
      </c>
    </row>
  </sheetData>
  <mergeCells count="7">
    <mergeCell ref="A45:B45"/>
    <mergeCell ref="A1:B1"/>
    <mergeCell ref="A3:B3"/>
    <mergeCell ref="A5:B5"/>
    <mergeCell ref="A24:B24"/>
    <mergeCell ref="A41:B41"/>
    <mergeCell ref="A43:B43"/>
  </mergeCells>
  <pageMargins left="1" right="1" top="1" bottom="1" header="0.5" footer="0.5"/>
  <pageSetup paperSize="9" scale="68" fitToHeight="0" pageOrder="overThenDown" orientation="portrait" r:id="rId1"/>
  <rowBreaks count="2" manualBreakCount="2">
    <brk id="23" max="1" man="1"/>
    <brk id="40"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648FB-60F0-44C1-8130-0651666ED13E}">
  <sheetPr>
    <tabColor rgb="FF92D050"/>
    <pageSetUpPr fitToPage="1"/>
  </sheetPr>
  <dimension ref="A1:E60"/>
  <sheetViews>
    <sheetView tabSelected="1" view="pageBreakPreview" topLeftCell="A47" zoomScaleNormal="100" zoomScaleSheetLayoutView="100" workbookViewId="0">
      <selection activeCell="B44" sqref="B44"/>
    </sheetView>
  </sheetViews>
  <sheetFormatPr defaultRowHeight="15.9" x14ac:dyDescent="0.4"/>
  <cols>
    <col min="1" max="1" width="38.33203125" style="19" customWidth="1"/>
    <col min="2" max="2" width="78.25" style="19" customWidth="1"/>
    <col min="4" max="4" width="49.75" customWidth="1"/>
  </cols>
  <sheetData>
    <row r="1" spans="1:5" ht="20.6" x14ac:dyDescent="0.35">
      <c r="A1" s="72" t="str" cm="1">
        <f t="array" ref="A1">'Apkopojums par pasākumiem'!B1&amp;": " &amp; INDEX('Apkopojums par pasākumiem'!A4:AX15,'Z2'!E1,2)</f>
        <v>VES objekta nosaukums: Z2</v>
      </c>
      <c r="B1" s="72"/>
      <c r="E1">
        <v>2</v>
      </c>
    </row>
    <row r="3" spans="1:5" ht="18.25" x14ac:dyDescent="0.35">
      <c r="A3" s="73" t="str">
        <f>'Apkopojums par pasākumiem'!C1</f>
        <v>Būvniecības perioda nosacījumi/ ierobežojumi (O (obligātie); R (rekomendējošie))</v>
      </c>
      <c r="B3" s="73"/>
      <c r="D3" s="60"/>
    </row>
    <row r="4" spans="1:5" s="13" customFormat="1" x14ac:dyDescent="0.4">
      <c r="A4" s="12"/>
      <c r="B4" s="12"/>
      <c r="D4" s="61"/>
    </row>
    <row r="5" spans="1:5" ht="17.3" x14ac:dyDescent="0.45">
      <c r="A5" s="74" t="str">
        <f>'Apkopojums par pasākumiem'!C2</f>
        <v>VES un montāžas un apkalpes laukums</v>
      </c>
      <c r="B5" s="74"/>
      <c r="D5" s="62"/>
    </row>
    <row r="6" spans="1:5" ht="47.7" x14ac:dyDescent="0.35">
      <c r="A6" s="14" t="str">
        <f>'Apkopojums par pasākumiem'!C3</f>
        <v xml:space="preserve">Putnu aizsardzība eksperta atzinums </v>
      </c>
      <c r="B6" s="15" t="str" cm="1">
        <f t="array" ref="B6">INDEX('Apkopojums par pasākumiem'!A4:AX15,'Z2'!E1,3)</f>
        <v xml:space="preserve">Mežistrāde veicama no 1. septembra līdz 1. februārim (R); Laikā starp 1. martu un 1. augustu rekomendēts neplānot nekādus darbus, kas saistīti ar paaugstinātu trokšņa un mākslīgā apgaismojuma emisiju (R) </v>
      </c>
      <c r="D6" s="62"/>
    </row>
    <row r="7" spans="1:5" ht="79.5" x14ac:dyDescent="0.35">
      <c r="A7" s="14" t="str">
        <f>'Apkopojums par pasākumiem'!D3</f>
        <v xml:space="preserve">Putnu aizsardzības rekomendācijas un nosacījumi pēc IVN </v>
      </c>
      <c r="B7" s="15" t="str" cm="1">
        <f t="array" ref="B7">INDEX('Apkopojums par pasākumiem'!A4:AX15,'Z2'!E1,4)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2"/>
    </row>
    <row r="8" spans="1:5" ht="95.4" x14ac:dyDescent="0.35">
      <c r="A8" s="14" t="str">
        <f>'Apkopojums par pasākumiem'!E3</f>
        <v>Putnu aizsardzības rekomendācijas un nosacījumi pēc IVN Pamatojums</v>
      </c>
      <c r="B8" s="15" t="str" cm="1">
        <f t="array" ref="B8">INDEX('Apkopojums par pasākumiem'!A4:AX15,'Z2'!E1,5)</f>
        <v>Ministru kabineta noteikumi Nr.936. nosaka ka,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62"/>
    </row>
    <row r="9" spans="1:5" x14ac:dyDescent="0.35">
      <c r="A9" s="14" t="str">
        <f>'Apkopojums par pasākumiem'!F3</f>
        <v xml:space="preserve">Biotopi (eksperta atzinums) </v>
      </c>
      <c r="B9" s="15" cm="1">
        <f t="array" ref="B9">INDEX('Apkopojums par pasākumiem'!A4:AX15,'Z2'!E1,6)</f>
        <v>0</v>
      </c>
      <c r="D9" s="62"/>
    </row>
    <row r="10" spans="1:5" ht="31.8" x14ac:dyDescent="0.35">
      <c r="A10" s="14" t="str">
        <f>'Apkopojums par pasākumiem'!G3</f>
        <v>Biotopu aizsardzība rekomendācijas pēc IVN</v>
      </c>
      <c r="B10" s="15" t="str" cm="1">
        <f t="array" ref="B10">INDEX('Apkopojums par pasākumiem'!A4:AX15,'Z2'!E1,7)</f>
        <v>VES izbūve un ar to saistītās infrastruktūras izveide tiek īstenota tā, lai netiktu būtiski izmainīts hidroloģiskais režīms mitrāju teritorijās.</v>
      </c>
      <c r="D10" s="62"/>
    </row>
    <row r="11" spans="1:5" ht="31.8" x14ac:dyDescent="0.35">
      <c r="A11" s="14" t="str">
        <f>'Apkopojums par pasākumiem'!H3</f>
        <v>Biotopu aizsardzība rekomendācijas pēc IVN Pamatojums</v>
      </c>
      <c r="B11" s="15" t="str" cm="1">
        <f t="array" ref="B11">INDEX('Apkopojums par pasākumiem'!A4:AX15,'Z2'!E1,8)</f>
        <v>VES parka projektēšanas laikā, risinājums saskaņojams ar sertificētu biotopu un sugu ekspertu (O)</v>
      </c>
      <c r="D11" s="62"/>
    </row>
    <row r="12" spans="1:5" ht="47.7" x14ac:dyDescent="0.35">
      <c r="A12" s="14" t="str">
        <f>'Apkopojums par pasākumiem'!I3</f>
        <v xml:space="preserve">ĪA sugas (eksperta atzinums) </v>
      </c>
      <c r="B12" s="15" t="str" cm="1">
        <f t="array" ref="B12">INDEX('Apkopojums par pasākumiem'!A4:AX15,'Z2'!E1,9)</f>
        <v xml:space="preserve"> kritalas ar diametru &gt;25 cm nepieciešams saglabāt un pārvietot uz blakusesošajām mežaudzēm (visos gadījumos)  (R) ; Jāizvairās no pievestas melnzemes izmantošanas, lai teritorijā neievestu invazīvo sugu sēklas (O)</v>
      </c>
      <c r="D12" s="62"/>
    </row>
    <row r="13" spans="1:5" ht="31.8" x14ac:dyDescent="0.35">
      <c r="A13" s="14" t="str">
        <f>'Apkopojums par pasākumiem'!J3</f>
        <v>ĪA sugas rekomendācijas pēc IVN</v>
      </c>
      <c r="B13" s="15" t="str" cm="1">
        <f t="array" ref="B13">INDEX('Apkopojums par pasākumiem'!A4:AX15,'Z2'!E1,10)</f>
        <v xml:space="preserve">kritalas ar diametru &gt;25 cm nepieciešams saglabāt un pārvietot uz blakusesošajām mežaudzēm  (R) ; Būvdarbos izmantot melnzemi, kas iegūta projekta teritorijā (O) </v>
      </c>
      <c r="D13" s="62"/>
    </row>
    <row r="14" spans="1:5" ht="31.8" x14ac:dyDescent="0.35">
      <c r="A14" s="14" t="str">
        <f>'Apkopojums par pasākumiem'!K3</f>
        <v>ĪA sugas rekomendācijas pēc IVN Pamatojums</v>
      </c>
      <c r="B14" s="15" t="str" cm="1">
        <f t="array" ref="B14">INDEX('Apkopojums par pasākumiem'!A4:AX15,'Z2'!E1,11)</f>
        <v>VES parka projektēšanas laikā, risinājums saskaņojams ar sertificētu biotopu un sugu ekspertu</v>
      </c>
      <c r="D14" s="62"/>
    </row>
    <row r="15" spans="1:5" ht="63.6" x14ac:dyDescent="0.35">
      <c r="A15" s="14" t="str">
        <f>'Apkopojums par pasākumiem'!L3</f>
        <v xml:space="preserve">Troksnis </v>
      </c>
      <c r="B15" s="15" t="str" cm="1">
        <f t="array" ref="B15">INDEX('Apkopojums par pasākumiem'!A4:AX15,'Z2'!E1,12)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15" s="62"/>
    </row>
    <row r="16" spans="1:5" x14ac:dyDescent="0.35">
      <c r="A16" s="14" t="str">
        <f>'Apkopojums par pasākumiem'!M3</f>
        <v>Ainava</v>
      </c>
      <c r="B16" s="15" cm="1">
        <f t="array" ref="B16">INDEX('Apkopojums par pasākumiem'!A4:AX15,'Z2'!E1,13)</f>
        <v>0</v>
      </c>
      <c r="D16" s="62"/>
    </row>
    <row r="17" spans="1:4" ht="63.6" x14ac:dyDescent="0.35">
      <c r="A17" s="14" t="str">
        <f>'Apkopojums par pasākumiem'!N3</f>
        <v>Kultūrvēsturiskās vērtības</v>
      </c>
      <c r="B17" s="15" t="str" cm="1">
        <f t="array" ref="B17">INDEX('Apkopojums par pasākumiem'!A4:AX15,'Z2'!E1,14)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2"/>
    </row>
    <row r="18" spans="1:4" ht="63.6" x14ac:dyDescent="0.4">
      <c r="A18" s="14" t="str">
        <f>'Apkopojums par pasākumiem'!O3</f>
        <v>Ietekme uz gaisa kvalitāti</v>
      </c>
      <c r="B18" s="16" t="str" cm="1">
        <f t="array" ref="B18">INDEX('Apkopojums par pasākumiem'!A4:AX15,'Z2'!E1,15)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2"/>
    </row>
    <row r="19" spans="1:4" x14ac:dyDescent="0.4">
      <c r="A19" s="14" t="str">
        <f>'Apkopojums par pasākumiem'!P3</f>
        <v>Atkritumu apsaimniekošana</v>
      </c>
      <c r="B19" s="16" t="str" cm="1">
        <f t="array" ref="B19">INDEX('Apkopojums par pasākumiem'!A4:AX15,'Z2'!E1,16)</f>
        <v>Atkritumu apsaimniekošana atbilstoši normatīvo aktu prasībām (O)</v>
      </c>
      <c r="D19" s="62"/>
    </row>
    <row r="20" spans="1:4" ht="31.8" x14ac:dyDescent="0.4">
      <c r="A20" s="14" t="str">
        <f>'Apkopojums par pasākumiem'!Q3</f>
        <v>Ietekme uz virszemes ūdensobjektiem</v>
      </c>
      <c r="B20" s="16" t="str" cm="1">
        <f t="array" ref="B20">INDEX('Apkopojums par pasākumiem'!A4:AX15,'Z2'!E1,17)</f>
        <v xml:space="preserve">Regulāra tehnikas un mehānismu pārbaude, lai novērstu iespējamu eļļas un citu bīstamo vielu noplūdi (R) </v>
      </c>
      <c r="D20" s="62"/>
    </row>
    <row r="21" spans="1:4" ht="31.8" x14ac:dyDescent="0.4">
      <c r="A21" s="14" t="str">
        <f>'Apkopojums par pasākumiem'!R3</f>
        <v>Ietekme uz grutsūdeņiem</v>
      </c>
      <c r="B21" s="16" t="str" cm="1">
        <f t="array" ref="B21">INDEX('Apkopojums par pasākumiem'!A4:AX15,'Z2'!E1,18)</f>
        <v xml:space="preserve">Regulāra tehnikas un mehānismu pārbaude, lai novērstu iespējamu eļļas un citu bīstamo vielu noplūdi (R) </v>
      </c>
      <c r="D21" s="63"/>
    </row>
    <row r="22" spans="1:4" ht="47.7" x14ac:dyDescent="0.4">
      <c r="A22" s="14" t="str">
        <f>'Apkopojums par pasākumiem'!S3</f>
        <v>Ietekme uz meliorācijas sistēmām</v>
      </c>
      <c r="B22" s="16" t="str" cm="1">
        <f t="array" ref="B22">INDEX('Apkopojums par pasākumiem'!A4:AX15,'Z2'!E1,19)</f>
        <v>Ja nepieciešams, tad izstrādāt meliorācijas sistēmas pārkārtošanas projektu. Ja tiek konstatēta iespējama ietekme uz sugām vai biotopiem, tad piesaistīt sugu un biotopu ekspertu. (O)</v>
      </c>
      <c r="D22" s="63"/>
    </row>
    <row r="23" spans="1:4" x14ac:dyDescent="0.4">
      <c r="A23" s="18"/>
      <c r="B23" s="17"/>
      <c r="D23" s="7"/>
    </row>
    <row r="24" spans="1:4" ht="17.3" x14ac:dyDescent="0.35">
      <c r="A24" s="71" t="str">
        <f>'Apkopojums par pasākumiem'!T2</f>
        <v>Piebraucamais ceļš, elektrokabeļa trase</v>
      </c>
      <c r="B24" s="71"/>
      <c r="D24" s="7"/>
    </row>
    <row r="25" spans="1:4" x14ac:dyDescent="0.35">
      <c r="A25" s="14" t="str">
        <f>'Apkopojums par pasākumiem'!T3</f>
        <v>Putnu aizsardzība (eksperta atzinums)</v>
      </c>
      <c r="B25" s="15" cm="1">
        <f t="array" ref="B25">INDEX('Apkopojums par pasākumiem'!A4:AX15,'Z2'!E1,20)</f>
        <v>0</v>
      </c>
      <c r="D25" s="9"/>
    </row>
    <row r="26" spans="1:4" ht="79.5" x14ac:dyDescent="0.35">
      <c r="A26" s="14" t="str">
        <f>'Apkopojums par pasākumiem'!U3</f>
        <v>Putnu aizsardzība rekomendācijas pēc IVN</v>
      </c>
      <c r="B26" s="15" t="str" cm="1">
        <f t="array" ref="B26">INDEX('Apkopojums par pasākumiem'!A4:AX15,'Z2'!E1,21)</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6" s="9"/>
    </row>
    <row r="27" spans="1:4" ht="31.8" x14ac:dyDescent="0.35">
      <c r="A27" s="14" t="str">
        <f>'Apkopojums par pasākumiem'!V3</f>
        <v>Putnu aizsardzības rekomendācijas un nosacījumi pēc IVN Pamatojums</v>
      </c>
      <c r="B27" s="15" t="str" cm="1">
        <f t="array" ref="B27">INDEX('Apkopojums par pasākumiem'!A4:AX15,'Z2'!E1,22)</f>
        <v>Koku ciršanas darbi, kas saistīti ar VES būvniecību, un būvniecības darbi saskaņojami ar sertificētu putnu ekspertu (O)</v>
      </c>
      <c r="D27" s="7"/>
    </row>
    <row r="28" spans="1:4" ht="31.8" x14ac:dyDescent="0.35">
      <c r="A28" s="14" t="str">
        <f>'Apkopojums par pasākumiem'!W3</f>
        <v xml:space="preserve">Biotopi (eksperta atzinums) </v>
      </c>
      <c r="B28" s="15" t="str" cm="1">
        <f t="array" ref="B28">INDEX('Apkopojums par pasākumiem'!A4:AX15,'Z2'!E1,23)</f>
        <v xml:space="preserve">Nav pieļaujams padziļināt ceļa grāvjus gar piebraucamo ceļu Purmaļu trase, lai novērtu negatīvu ietekmi uz aizsargājamiem biotopiem un sugu atradnēm (O) </v>
      </c>
      <c r="D28" s="7"/>
    </row>
    <row r="29" spans="1:4" ht="31.8" x14ac:dyDescent="0.35">
      <c r="A29" s="14" t="str">
        <f>'Apkopojums par pasākumiem'!X3</f>
        <v>Biotopu aizsardzība rekomendācijas pēc IVN</v>
      </c>
      <c r="B29" s="15" t="str" cm="1">
        <f t="array" ref="B29">INDEX('Apkopojums par pasākumiem'!A4:AX15,'Z2'!E1,24)</f>
        <v>Ceļu izbūvēt ņemot vērā biotopu eksperta nosacījumus - nepadziļināt grāvjus pie piebraucamā ceļa Purmaļu trase (O)</v>
      </c>
      <c r="D29" s="8"/>
    </row>
    <row r="30" spans="1:4" ht="127.2" x14ac:dyDescent="0.35">
      <c r="A30" s="14" t="str">
        <f>'Apkopojums par pasākumiem'!Y3</f>
        <v>Biotopu aizsardzība rekomendācijas pēc IVN Pamatojums</v>
      </c>
      <c r="B30" s="15" t="str" cm="1">
        <f t="array" ref="B30">INDEX('Apkopojums par pasākumiem'!A4:AX15,'Z2'!E1,25)</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D30" s="10"/>
    </row>
    <row r="31" spans="1:4" x14ac:dyDescent="0.35">
      <c r="A31" s="14" t="str">
        <f>'Apkopojums par pasākumiem'!Z3</f>
        <v>ĪA sugas (eksperta atzinums)</v>
      </c>
      <c r="B31" s="15" cm="1">
        <f t="array" ref="B31">INDEX('Apkopojums par pasākumiem'!A4:AX15,'Z2'!E1,26)</f>
        <v>0</v>
      </c>
      <c r="D31" s="10"/>
    </row>
    <row r="32" spans="1:4" x14ac:dyDescent="0.35">
      <c r="A32" s="14" t="str">
        <f>'Apkopojums par pasākumiem'!AA3</f>
        <v>ĪA sugas rekomendācijas pēc IVN</v>
      </c>
      <c r="B32" s="15" cm="1">
        <f t="array" ref="B32">INDEX('Apkopojums par pasākumiem'!A4:AX15,'Z2'!E1,27)</f>
        <v>0</v>
      </c>
    </row>
    <row r="33" spans="1:4" ht="31.8" x14ac:dyDescent="0.4">
      <c r="A33" s="14" t="str">
        <f>'Apkopojums par pasākumiem'!AB3</f>
        <v>ĪA sugas rekomendācijas pēc IVN Pamatojums</v>
      </c>
      <c r="B33" s="15" cm="1">
        <f t="array" ref="B33">INDEX('Apkopojums par pasākumiem'!A4:AX15,'Z2'!E1,28)</f>
        <v>0</v>
      </c>
      <c r="D33" s="13"/>
    </row>
    <row r="34" spans="1:4" ht="63.6" x14ac:dyDescent="0.35">
      <c r="A34" s="14" t="str">
        <f>'Apkopojums par pasākumiem'!AC3</f>
        <v>Troksnis</v>
      </c>
      <c r="B34" s="15" t="str" cm="1">
        <f t="array" ref="B34">INDEX('Apkopojums par pasākumiem'!A4:AX15,'Z2'!E1,29)</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34" s="11"/>
    </row>
    <row r="35" spans="1:4" ht="63.6" x14ac:dyDescent="0.4">
      <c r="A35" s="14" t="str">
        <f>'Apkopojums par pasākumiem'!AD3</f>
        <v>Kultūrvēsturiskās vērtības</v>
      </c>
      <c r="B35" s="15" t="str" cm="1">
        <f t="array" ref="B35">INDEX('Apkopojums par pasākumiem'!A4:AX15,'Z2'!E1,30)</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5" s="13"/>
    </row>
    <row r="36" spans="1:4" ht="63.6" x14ac:dyDescent="0.4">
      <c r="A36" s="14" t="str">
        <f>'Apkopojums par pasākumiem'!AE3</f>
        <v>Ietekme uz gaisa kvalitāti</v>
      </c>
      <c r="B36" s="15" t="str" cm="1">
        <f t="array" ref="B36">INDEX('Apkopojums par pasākumiem'!A4:AX15,'Z2'!E1,31)</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6" s="13"/>
    </row>
    <row r="37" spans="1:4" x14ac:dyDescent="0.4">
      <c r="A37" s="14" t="str">
        <f>'Apkopojums par pasākumiem'!AF3</f>
        <v>Atkritumu apsaimniekošana</v>
      </c>
      <c r="B37" s="15" t="str" cm="1">
        <f t="array" ref="B37">INDEX('Apkopojums par pasākumiem'!A4:AX15,'Z2'!E1,32)</f>
        <v>Atkritumu apsaimniekošana atbilstoši normatīvo aktu prasībām (O)</v>
      </c>
      <c r="D37" s="13"/>
    </row>
    <row r="38" spans="1:4" ht="31.8" x14ac:dyDescent="0.4">
      <c r="A38" s="14" t="str">
        <f>'Apkopojums par pasākumiem'!AG3</f>
        <v>Ietekme uz virszemes ūdensobjektiem</v>
      </c>
      <c r="B38" s="15" t="str" cm="1">
        <f t="array" ref="B38">INDEX('Apkopojums par pasākumiem'!A4:AX15,'Z2'!E1,33)</f>
        <v xml:space="preserve">Regulāra tehnikas un mehānismu pārbaude, lai novērstu iespējamu eļļas un citu bīstamo vielu noplūdi (R) </v>
      </c>
      <c r="D38" s="13"/>
    </row>
    <row r="39" spans="1:4" ht="47.7" x14ac:dyDescent="0.4">
      <c r="A39" s="14" t="str">
        <f>'Apkopojums par pasākumiem'!AH3</f>
        <v>Ietekme uz grutsūdeņiem</v>
      </c>
      <c r="B39" s="15" t="str" cm="1">
        <f t="array" ref="B39">INDEX('Apkopojums par pasākumiem'!A4:AX15,'Z2'!E1,34)</f>
        <v xml:space="preserve">Regulāra tehnikas un mehānismu pārbaude, lai novērstu iespējamu eļļas un citu bīstamo vielu noplūdi. Grunts piesārņojuma līmeņa novērtēšana pirms laukuma demontāžas (R) </v>
      </c>
      <c r="D39" s="13"/>
    </row>
    <row r="40" spans="1:4" ht="47.7" x14ac:dyDescent="0.35">
      <c r="A40" s="14" t="str">
        <f>'Apkopojums par pasākumiem'!AI3</f>
        <v>Ietekme uz meliorācijas sistēmām</v>
      </c>
      <c r="B40" s="15" t="str" cm="1">
        <f t="array" ref="B40">INDEX('Apkopojums par pasākumiem'!A4:AX15,'Z2'!E1,35)</f>
        <v>Ja nepieciešams, tad izstrādāt meliorācijas sistēmas pārkārtošanas projektu. Ja tiek konstatēta iespējama ietekme uz sugām vai biotopiem, tad piesaistīt sugu un biotopu ekspertu. (O)</v>
      </c>
      <c r="D40" s="9"/>
    </row>
    <row r="41" spans="1:4" ht="20.6" x14ac:dyDescent="0.35">
      <c r="A41" s="72" t="str" cm="1">
        <f t="array" ref="A41">'Apkopojums par pasākumiem'!B1&amp;": " &amp; INDEX('Apkopojums par pasākumiem'!A4:AX15,'Z2'!E1,2)</f>
        <v>VES objekta nosaukums: Z2</v>
      </c>
      <c r="B41" s="72"/>
      <c r="D41" s="8"/>
    </row>
    <row r="42" spans="1:4" s="13" customFormat="1" x14ac:dyDescent="0.4">
      <c r="A42" s="12"/>
      <c r="B42" s="12"/>
      <c r="D42" s="8"/>
    </row>
    <row r="43" spans="1:4" ht="18.25" x14ac:dyDescent="0.35">
      <c r="A43" s="75" t="str">
        <f>'Apkopojums par pasākumiem'!AJ1</f>
        <v>Ekspluatācijas perioda ierobežojumi (O (obligātie); R (rekomendējošie))</v>
      </c>
      <c r="B43" s="75"/>
      <c r="D43" s="8"/>
    </row>
    <row r="44" spans="1:4" s="13" customFormat="1" x14ac:dyDescent="0.4">
      <c r="A44" s="12"/>
      <c r="B44" s="12"/>
      <c r="D44" s="8"/>
    </row>
    <row r="45" spans="1:4" ht="17.3" x14ac:dyDescent="0.35">
      <c r="A45" s="71" t="str">
        <f>'Apkopojums par pasākumiem'!AJ2</f>
        <v>VES un montāžas un apkalpes laukumi</v>
      </c>
      <c r="B45" s="71"/>
      <c r="D45" s="7"/>
    </row>
    <row r="46" spans="1:4" ht="143.1" x14ac:dyDescent="0.35">
      <c r="A46" s="14" t="str">
        <f>'Apkopojums par pasākumiem'!AJ3</f>
        <v>Putnu aizsardzība (eksperta atzinums, rekomendējošie pasākumi)</v>
      </c>
      <c r="B46" s="15" t="str" cm="1">
        <f t="array" ref="B46">INDEX('Apkopojums par pasākumiem'!A4:AX15,'Z2'!E1,36)</f>
        <v>Uzstādīt VES apturēšanas kameru sistēmas (jānodrošina tādas sistēmas, kas turbīnu rotorus spēs apstādināt vai vismaz būtiski sabremzēt pirms putns ir ielidojis sadursmju riska zonā)(O);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(O), (3) ievērot pūču aizsardzības pasākumus (trokšņa ierobežojumi) (R)</v>
      </c>
      <c r="D46" s="7"/>
    </row>
    <row r="47" spans="1:4" ht="174.9" x14ac:dyDescent="0.35">
      <c r="A47" s="14" t="str">
        <f>'Apkopojums par pasākumiem'!AK3</f>
        <v>Putnu aizsardzība rekomendācijas pēc IVN</v>
      </c>
      <c r="B47" s="15" t="str" cm="1">
        <f t="array" ref="B47">INDEX('Apkopojums par pasākumiem'!A4:AX15,'Z2'!E1,37)</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(O) , (2) VES apturēt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v>
      </c>
      <c r="D47" s="7"/>
    </row>
    <row r="48" spans="1:4" ht="47.7" x14ac:dyDescent="0.35">
      <c r="A48" s="14" t="str">
        <f>'Apkopojums par pasākumiem'!AL3</f>
        <v>Putnu aizsardzība rekomendācijas pēc IVN Pamatojums</v>
      </c>
      <c r="B48" s="15" t="str" cm="1">
        <f t="array" ref="B48">INDEX('Apkopojums par pasākumiem'!A4:AX15,'Z2'!E1,38)</f>
        <v xml:space="preserve">Tā kā pētījumi par VES trokšņa ietekmi uz urālpūcēm ir pretrunīgi,
tad ievērojot piesardzības principu, izvēlēties pēc iespējas klusāku VES modeli, lai nodrošinātu pēc iespējas mazāku ietekmi uz pūcēm. (O) </v>
      </c>
      <c r="D48" s="7"/>
    </row>
    <row r="49" spans="1:4" x14ac:dyDescent="0.35">
      <c r="A49" s="14" t="str">
        <f>'Apkopojums par pasākumiem'!AM3</f>
        <v>Biotopi (eksperta atzinums)</v>
      </c>
      <c r="B49" s="15" cm="1">
        <f t="array" ref="B49">INDEX('Apkopojums par pasākumiem'!A4:AX15,'Z2'!E1,39)</f>
        <v>0</v>
      </c>
      <c r="D49" s="7"/>
    </row>
    <row r="50" spans="1:4" ht="31.8" x14ac:dyDescent="0.35">
      <c r="A50" s="14" t="str">
        <f>'Apkopojums par pasākumiem'!AN3</f>
        <v>Biotopu aizsardzība rekomendācijas pēc IVN</v>
      </c>
      <c r="B50" s="15" cm="1">
        <f t="array" ref="B50">INDEX('Apkopojums par pasākumiem'!A4:AX15,'Z2'!E1,40)</f>
        <v>0</v>
      </c>
      <c r="D50" s="8"/>
    </row>
    <row r="51" spans="1:4" ht="31.8" x14ac:dyDescent="0.35">
      <c r="A51" s="14" t="str">
        <f>'Apkopojums par pasākumiem'!AO3</f>
        <v>Biotopu aizsardzība rekomendācijas pēc IVN Pamatojums</v>
      </c>
      <c r="B51" s="15" cm="1">
        <f t="array" ref="B51">INDEX('Apkopojums par pasākumiem'!A4:AX15,'Z2'!E1,41)</f>
        <v>0</v>
      </c>
    </row>
    <row r="52" spans="1:4" x14ac:dyDescent="0.35">
      <c r="A52" s="14" t="str">
        <f>'Apkopojums par pasākumiem'!AP3</f>
        <v>ĪA sugas (eksperta atzinums)</v>
      </c>
      <c r="B52" s="15" cm="1">
        <f t="array" ref="B52">INDEX('Apkopojums par pasākumiem'!A4:AX15,'Z2'!E1,42)</f>
        <v>0</v>
      </c>
    </row>
    <row r="53" spans="1:4" ht="79.5" x14ac:dyDescent="0.35">
      <c r="A53" s="14" t="str">
        <f>'Apkopojums par pasākumiem'!AQ3</f>
        <v>Sikspārņi (eksperta atzinums)</v>
      </c>
      <c r="B53" s="15" t="str" cm="1">
        <f t="array" ref="B53">INDEX('Apkopojums par pasākumiem'!A4:AX15,'Z2'!E1,43)</f>
        <v xml:space="preserve">Apturēšana vai neuzsākšana no 1. jūnija līdz 30. septembrim nakts laikā no saulrieta līdz saullēktam, ja: 1) vēja ātrums turbīnas rotora augstumā ir  7 m/s vai mazāks, 2) gaisa temperatūra ir augstāka par 6 C, 3) nokrišņu daudzums nepārsniedz 1 mm/h. Atkarībā no monitoringa rezultātiem ierobežojumi varētu tikt pārskatīti - atcelti pavisam, atviegloti vai pastiprināti (O). </v>
      </c>
    </row>
    <row r="54" spans="1:4" ht="159" x14ac:dyDescent="0.35">
      <c r="A54" s="14" t="str">
        <f>'Apkopojums par pasākumiem'!AR3</f>
        <v>Sikspārņi rekomendācijas pēc IVN</v>
      </c>
      <c r="B54" s="15" t="str" cm="1">
        <f t="array" ref="B54">INDEX('Apkopojums par pasākumiem'!A4:AX15,'Z2'!E1,44)</f>
        <v xml:space="preserve">VES apturēšana vai neuzsākšana no 1. jūnija līdz 30. septembrim nakts laikā no saulrieta līdz saullēktam, ja: 1) vēja ātrums turbīnas rotora augstumā ir  7 m/s vai mazāks, 2) gaisa temperatūra ir augstāka par 6 C, 3) nokrišņu daudzums nepārsniedz 1 mm/h. Atkarībā no monitoringa rezultātiem, saskaņojot ar sertificētu sikspārņu ekspertu,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row>
    <row r="55" spans="1:4" ht="47.7" x14ac:dyDescent="0.35">
      <c r="A55" s="14" t="str">
        <f>'Apkopojums par pasākumiem'!AS3</f>
        <v>Sikspārņu aizsardzība rekomendācijas pēc IVN Pamatojums</v>
      </c>
      <c r="B55" s="15" t="str" cm="1">
        <f t="array" ref="B55">INDEX('Apkopojums par pasākumiem'!A4:AX15,'Z2'!E1,45)</f>
        <v>Viedo risinājumu tehnoloģijas tiek izmantotas arī citur eiropā un nodrošina gan efektīvu sikspārņu aizsardzību, gan lielāku elektroenerģijas izstrādi, piemēram, https://www.fleximaus.de/?lang=ne</v>
      </c>
    </row>
    <row r="56" spans="1:4" x14ac:dyDescent="0.35">
      <c r="A56" s="14" t="str">
        <f>'Apkopojums par pasākumiem'!AT3</f>
        <v>Troksnis</v>
      </c>
      <c r="B56" s="15" t="str" cm="1">
        <f t="array" ref="B56">INDEX('Apkopojums par pasākumiem'!A4:AX15,'Z2'!E1,46)</f>
        <v>Izvēlēties pēc iespējas klusāku VES turbīnas modeli (O)</v>
      </c>
    </row>
    <row r="57" spans="1:4" ht="31.8" x14ac:dyDescent="0.35">
      <c r="A57" s="14" t="str">
        <f>'Apkopojums par pasākumiem'!AU3</f>
        <v>Zemas frekvences troksnis</v>
      </c>
      <c r="B57" s="15" t="str" cm="1">
        <f t="array" ref="B57">INDEX('Apkopojums par pasākumiem'!A4:AX15,'Z2'!E1,47)</f>
        <v>Izvēlēties VES modeli un darbības režīmu, kas nodrošina iespējami zemākus zemās frekvences trokšņa līmeņus (O)</v>
      </c>
    </row>
    <row r="58" spans="1:4" ht="31.8" x14ac:dyDescent="0.35">
      <c r="A58" s="14" t="str">
        <f>'Apkopojums par pasākumiem'!AV3</f>
        <v>Mirgošana</v>
      </c>
      <c r="B58" s="15" t="str" cm="1">
        <f t="array" ref="B58">INDEX('Apkopojums par pasākumiem'!A4:AX15,'Z2'!E1,48)</f>
        <v>A un A' alternatīva (arī B un B') 1.V-11.VIII,6:35-7:20; 7.-27.IV,13.VIII-3.IX, 7:40-8.20 (O)</v>
      </c>
    </row>
    <row r="59" spans="1:4" ht="79.5" x14ac:dyDescent="0.35">
      <c r="A59" s="14" t="str">
        <f>'Apkopojums par pasākumiem'!AW3</f>
        <v>Vides riski un avārijas</v>
      </c>
      <c r="B59" s="15" t="str" cm="1">
        <f t="array" ref="B59">INDEX('Apkopojums par pasākumiem'!A4:AX15,'Z2'!E1,49)</f>
        <v>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v>
      </c>
    </row>
    <row r="60" spans="1:4" ht="31.8" x14ac:dyDescent="0.35">
      <c r="A60" s="14" t="str">
        <f>'Apkopojums par pasākumiem'!AX3</f>
        <v>Sakaru sistēmas</v>
      </c>
      <c r="B60" s="15" t="str" cm="1">
        <f t="array" ref="B60">INDEX('Apkopojums par pasākumiem'!A4:AX15,'Z2'!E1,50)</f>
        <v xml:space="preserve">Ja tiek konstatēti apraides traucējumi pēc objekta realizācijas, tad nodrošināt risinājumus traucējuma novēršanai (R) </v>
      </c>
    </row>
  </sheetData>
  <mergeCells count="7">
    <mergeCell ref="A45:B45"/>
    <mergeCell ref="A1:B1"/>
    <mergeCell ref="A3:B3"/>
    <mergeCell ref="A5:B5"/>
    <mergeCell ref="A24:B24"/>
    <mergeCell ref="A41:B41"/>
    <mergeCell ref="A43:B43"/>
  </mergeCells>
  <pageMargins left="0.70866141732283472" right="0.70866141732283472" top="0.74803149606299213" bottom="0.74803149606299213" header="0.31496062992125984" footer="0.31496062992125984"/>
  <pageSetup paperSize="9" scale="74" fitToHeight="0" pageOrder="overThenDown" orientation="portrait" r:id="rId1"/>
  <rowBreaks count="2" manualBreakCount="2">
    <brk id="23" max="1" man="1"/>
    <brk id="40"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43B88-739C-4B7F-9C63-D9DE70C977A9}">
  <sheetPr>
    <tabColor rgb="FF92D050"/>
    <pageSetUpPr fitToPage="1"/>
  </sheetPr>
  <dimension ref="A1:E60"/>
  <sheetViews>
    <sheetView tabSelected="1" view="pageBreakPreview" zoomScaleNormal="100" zoomScaleSheetLayoutView="100" workbookViewId="0">
      <selection activeCell="B44" sqref="B44"/>
    </sheetView>
  </sheetViews>
  <sheetFormatPr defaultRowHeight="15.9" x14ac:dyDescent="0.4"/>
  <cols>
    <col min="1" max="1" width="38.33203125" style="19" customWidth="1"/>
    <col min="2" max="2" width="78.25" style="19" customWidth="1"/>
    <col min="4" max="4" width="49.75" customWidth="1"/>
  </cols>
  <sheetData>
    <row r="1" spans="1:5" ht="20.6" x14ac:dyDescent="0.35">
      <c r="A1" s="72" t="str" cm="1">
        <f t="array" ref="A1">'Apkopojums par pasākumiem'!B1&amp;": " &amp; INDEX('Apkopojums par pasākumiem'!A4:AX15,'Z3'!E1,2)</f>
        <v>VES objekta nosaukums: Z3</v>
      </c>
      <c r="B1" s="72"/>
      <c r="E1">
        <v>3</v>
      </c>
    </row>
    <row r="3" spans="1:5" ht="18.25" x14ac:dyDescent="0.35">
      <c r="A3" s="73" t="str">
        <f>'Apkopojums par pasākumiem'!C1</f>
        <v>Būvniecības perioda nosacījumi/ ierobežojumi (O (obligātie); R (rekomendējošie))</v>
      </c>
      <c r="B3" s="73"/>
      <c r="D3" s="60"/>
    </row>
    <row r="4" spans="1:5" s="13" customFormat="1" x14ac:dyDescent="0.4">
      <c r="A4" s="12"/>
      <c r="B4" s="12"/>
      <c r="D4" s="61"/>
    </row>
    <row r="5" spans="1:5" ht="17.3" x14ac:dyDescent="0.45">
      <c r="A5" s="74" t="str">
        <f>'Apkopojums par pasākumiem'!C2</f>
        <v>VES un montāžas un apkalpes laukums</v>
      </c>
      <c r="B5" s="74"/>
      <c r="D5" s="62"/>
    </row>
    <row r="6" spans="1:5" ht="47.7" x14ac:dyDescent="0.35">
      <c r="A6" s="14" t="str">
        <f>'Apkopojums par pasākumiem'!C3</f>
        <v xml:space="preserve">Putnu aizsardzība eksperta atzinums </v>
      </c>
      <c r="B6" s="15" t="str" cm="1">
        <f t="array" ref="B6">INDEX('Apkopojums par pasākumiem'!A4:AX15,'Z3'!E1,3)</f>
        <v xml:space="preserve">Mežistrāde veicama no 1. septembra līdz 1. februārim (R); Laikā starp 1. martu un 1. augustu rekomendēts neplānot nekādus darbus, kas saistīti ar paaugstinātu trokšņa un mākslīgā apgaismojuma emisiju (R) </v>
      </c>
      <c r="D6" s="62"/>
    </row>
    <row r="7" spans="1:5" ht="79.5" x14ac:dyDescent="0.35">
      <c r="A7" s="14" t="str">
        <f>'Apkopojums par pasākumiem'!D3</f>
        <v xml:space="preserve">Putnu aizsardzības rekomendācijas un nosacījumi pēc IVN </v>
      </c>
      <c r="B7" s="15" t="str" cm="1">
        <f t="array" ref="B7">INDEX('Apkopojums par pasākumiem'!A4:AX15,'Z3'!E1,4)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2"/>
    </row>
    <row r="8" spans="1:5" ht="95.4" x14ac:dyDescent="0.35">
      <c r="A8" s="14" t="str">
        <f>'Apkopojums par pasākumiem'!E3</f>
        <v>Putnu aizsardzības rekomendācijas un nosacījumi pēc IVN Pamatojums</v>
      </c>
      <c r="B8" s="15" t="str" cm="1">
        <f t="array" ref="B8">INDEX('Apkopojums par pasākumiem'!A4:AX15,'Z3'!E1,5)</f>
        <v>Ministru kabineta noteikumi Nr.936. nosaka ka,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62"/>
    </row>
    <row r="9" spans="1:5" ht="31.8" x14ac:dyDescent="0.35">
      <c r="A9" s="14" t="str">
        <f>'Apkopojums par pasākumiem'!F3</f>
        <v xml:space="preserve">Biotopi (eksperta atzinums) </v>
      </c>
      <c r="B9" s="15" t="str" cm="1">
        <f t="array" ref="B9">INDEX('Apkopojums par pasākumiem'!A4:AX15,'Z3'!E1,6)</f>
        <v>Tehnoloģiskā laukuma izbūve jāveic plānotajā vietā, reljefa paaugstinājumā; nav pieļaujami risinājumi, kas radītu susināšanas ietekmi uz biotopu 91E0* (O)</v>
      </c>
      <c r="D9" s="62"/>
    </row>
    <row r="10" spans="1:5" ht="47.7" x14ac:dyDescent="0.35">
      <c r="A10" s="14" t="str">
        <f>'Apkopojums par pasākumiem'!G3</f>
        <v>Biotopu aizsardzība rekomendācijas pēc IVN</v>
      </c>
      <c r="B10" s="15" t="str" cm="1">
        <f t="array" ref="B10">INDEX('Apkopojums par pasākumiem'!A4:AX15,'Z3'!E1,7)</f>
        <v xml:space="preserve">Projektējot VES laukuma novietojumu jāņem vērā biotopa 91E0* (nr. 19KT679_33) novietojums (O). VES izbūve un ar to saistītās infrastruktūras izveide tiek īstenota tā, lai netiktu būtiski izmainīts hidroloģiskais režīms mitrāju teritorijās. </v>
      </c>
      <c r="D10" s="62"/>
    </row>
    <row r="11" spans="1:5" ht="31.8" x14ac:dyDescent="0.35">
      <c r="A11" s="14" t="str">
        <f>'Apkopojums par pasākumiem'!H3</f>
        <v>Biotopu aizsardzība rekomendācijas pēc IVN Pamatojums</v>
      </c>
      <c r="B11" s="15" t="str" cm="1">
        <f t="array" ref="B11">INDEX('Apkopojums par pasākumiem'!A4:AX15,'Z3'!E1,8)</f>
        <v>VES parka projektēšanas laikā, risinājums saskaņojams ar sertificētu biotopu un sugu ekspertu (O)</v>
      </c>
      <c r="D11" s="62"/>
    </row>
    <row r="12" spans="1:5" ht="47.7" x14ac:dyDescent="0.35">
      <c r="A12" s="14" t="str">
        <f>'Apkopojums par pasākumiem'!I3</f>
        <v xml:space="preserve">ĪA sugas (eksperta atzinums) </v>
      </c>
      <c r="B12" s="15" t="str" cm="1">
        <f t="array" ref="B12">INDEX('Apkopojums par pasākumiem'!A4:AX15,'Z3'!E1,9)</f>
        <v xml:space="preserve"> kritalas ar diametru &gt;25 cm nepieciešams saglabāt un pārvietot uz blakusesošajām mežaudzēm (visos gadījumos)  (R) ; Jāizvairās no pievestas melnzemes izmantošanas, lai teritorijā neievestu invazīvo sugu sēklas (O)</v>
      </c>
      <c r="D12" s="62"/>
    </row>
    <row r="13" spans="1:5" ht="31.8" x14ac:dyDescent="0.35">
      <c r="A13" s="14" t="str">
        <f>'Apkopojums par pasākumiem'!J3</f>
        <v>ĪA sugas rekomendācijas pēc IVN</v>
      </c>
      <c r="B13" s="15" t="str" cm="1">
        <f t="array" ref="B13">INDEX('Apkopojums par pasākumiem'!A4:AX15,'Z3'!E1,10)</f>
        <v xml:space="preserve">kritalas ar diametru &gt;25 cm nepieciešams saglabāt un pārvietot uz blakusesošajām mežaudzēm  (R) ; Būvdarbos izmantot melnzemi, kas iegūta projekta teritorijā (O) </v>
      </c>
      <c r="D13" s="62"/>
    </row>
    <row r="14" spans="1:5" ht="31.8" x14ac:dyDescent="0.35">
      <c r="A14" s="14" t="str">
        <f>'Apkopojums par pasākumiem'!K3</f>
        <v>ĪA sugas rekomendācijas pēc IVN Pamatojums</v>
      </c>
      <c r="B14" s="15" t="str" cm="1">
        <f t="array" ref="B14">INDEX('Apkopojums par pasākumiem'!A4:AX15,'Z3'!E1,11)</f>
        <v>VES parka projektēšanas laikā, risinājums saskaņojams ar sertificētu biotopu un sugu ekspertu</v>
      </c>
      <c r="D14" s="62"/>
    </row>
    <row r="15" spans="1:5" ht="63.6" x14ac:dyDescent="0.35">
      <c r="A15" s="14" t="str">
        <f>'Apkopojums par pasākumiem'!L3</f>
        <v xml:space="preserve">Troksnis </v>
      </c>
      <c r="B15" s="15" t="str" cm="1">
        <f t="array" ref="B15">INDEX('Apkopojums par pasākumiem'!A4:AX15,'Z3'!E1,12)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15" s="62"/>
    </row>
    <row r="16" spans="1:5" x14ac:dyDescent="0.35">
      <c r="A16" s="14" t="str">
        <f>'Apkopojums par pasākumiem'!M3</f>
        <v>Ainava</v>
      </c>
      <c r="B16" s="15" cm="1">
        <f t="array" ref="B16">INDEX('Apkopojums par pasākumiem'!A4:AX15,'Z3'!E1,13)</f>
        <v>0</v>
      </c>
      <c r="D16" s="62"/>
    </row>
    <row r="17" spans="1:4" ht="63.6" x14ac:dyDescent="0.35">
      <c r="A17" s="14" t="str">
        <f>'Apkopojums par pasākumiem'!N3</f>
        <v>Kultūrvēsturiskās vērtības</v>
      </c>
      <c r="B17" s="15" t="str" cm="1">
        <f t="array" ref="B17">INDEX('Apkopojums par pasākumiem'!A4:AX15,'Z3'!E1,14)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2"/>
    </row>
    <row r="18" spans="1:4" ht="63.6" x14ac:dyDescent="0.4">
      <c r="A18" s="14" t="str">
        <f>'Apkopojums par pasākumiem'!O3</f>
        <v>Ietekme uz gaisa kvalitāti</v>
      </c>
      <c r="B18" s="16" t="str" cm="1">
        <f t="array" ref="B18">INDEX('Apkopojums par pasākumiem'!A4:AX15,'Z3'!E1,15)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2"/>
    </row>
    <row r="19" spans="1:4" x14ac:dyDescent="0.4">
      <c r="A19" s="14" t="str">
        <f>'Apkopojums par pasākumiem'!P3</f>
        <v>Atkritumu apsaimniekošana</v>
      </c>
      <c r="B19" s="16" t="str" cm="1">
        <f t="array" ref="B19">INDEX('Apkopojums par pasākumiem'!A4:AX15,'Z3'!E1,16)</f>
        <v>Atkritumu apsaimniekošana atbilstoši normatīvo aktu prasībām (O)</v>
      </c>
      <c r="D19" s="62"/>
    </row>
    <row r="20" spans="1:4" ht="31.8" x14ac:dyDescent="0.4">
      <c r="A20" s="14" t="str">
        <f>'Apkopojums par pasākumiem'!Q3</f>
        <v>Ietekme uz virszemes ūdensobjektiem</v>
      </c>
      <c r="B20" s="16" t="str" cm="1">
        <f t="array" ref="B20">INDEX('Apkopojums par pasākumiem'!A4:AX15,'Z3'!E1,17)</f>
        <v xml:space="preserve">Regulāra tehnikas un mehānismu pārbaude, lai novērstu iespējamu eļļas un citu bīstamo vielu noplūdi (R) </v>
      </c>
      <c r="D20" s="62"/>
    </row>
    <row r="21" spans="1:4" ht="31.8" x14ac:dyDescent="0.4">
      <c r="A21" s="14" t="str">
        <f>'Apkopojums par pasākumiem'!R3</f>
        <v>Ietekme uz grutsūdeņiem</v>
      </c>
      <c r="B21" s="16" t="str" cm="1">
        <f t="array" ref="B21">INDEX('Apkopojums par pasākumiem'!A4:AX15,'Z3'!E1,18)</f>
        <v xml:space="preserve">Regulāra tehnikas un mehānismu pārbaude, lai novērstu iespējamu eļļas un citu bīstamo vielu noplūdi (R) </v>
      </c>
      <c r="D21" s="63"/>
    </row>
    <row r="22" spans="1:4" ht="47.7" x14ac:dyDescent="0.4">
      <c r="A22" s="14" t="str">
        <f>'Apkopojums par pasākumiem'!S3</f>
        <v>Ietekme uz meliorācijas sistēmām</v>
      </c>
      <c r="B22" s="16" t="str" cm="1">
        <f t="array" ref="B22">INDEX('Apkopojums par pasākumiem'!A4:AX15,'Z3'!E1,19)</f>
        <v>Ja nepieciešams, tad izstrādāt meliorācijas sistēmas pārkārtošanas projektu. Ja tiek konstatēta iespējama ietekme uz sugām vai biotopiem, tad piesaistīt sugu un biotopu ekspertu. (O)</v>
      </c>
      <c r="D22" s="63"/>
    </row>
    <row r="23" spans="1:4" x14ac:dyDescent="0.4">
      <c r="A23" s="18"/>
      <c r="B23" s="17"/>
      <c r="D23" s="7"/>
    </row>
    <row r="24" spans="1:4" ht="17.3" x14ac:dyDescent="0.35">
      <c r="A24" s="71" t="str">
        <f>'Apkopojums par pasākumiem'!T2</f>
        <v>Piebraucamais ceļš, elektrokabeļa trase</v>
      </c>
      <c r="B24" s="71"/>
      <c r="D24" s="7"/>
    </row>
    <row r="25" spans="1:4" x14ac:dyDescent="0.35">
      <c r="A25" s="14" t="str">
        <f>'Apkopojums par pasākumiem'!T3</f>
        <v>Putnu aizsardzība (eksperta atzinums)</v>
      </c>
      <c r="B25" s="15" cm="1">
        <f t="array" ref="B25">INDEX('Apkopojums par pasākumiem'!A4:AX15,'Z3'!E1,20)</f>
        <v>0</v>
      </c>
      <c r="D25" s="9"/>
    </row>
    <row r="26" spans="1:4" ht="79.5" x14ac:dyDescent="0.35">
      <c r="A26" s="14" t="str">
        <f>'Apkopojums par pasākumiem'!U3</f>
        <v>Putnu aizsardzība rekomendācijas pēc IVN</v>
      </c>
      <c r="B26" s="15" t="str" cm="1">
        <f t="array" ref="B26">INDEX('Apkopojums par pasākumiem'!A4:AX15,'Z3'!E1,21)</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6" s="9"/>
    </row>
    <row r="27" spans="1:4" ht="31.8" x14ac:dyDescent="0.35">
      <c r="A27" s="14" t="str">
        <f>'Apkopojums par pasākumiem'!V3</f>
        <v>Putnu aizsardzības rekomendācijas un nosacījumi pēc IVN Pamatojums</v>
      </c>
      <c r="B27" s="15" t="str" cm="1">
        <f t="array" ref="B27">INDEX('Apkopojums par pasākumiem'!A4:AX15,'Z3'!E1,22)</f>
        <v>Koku ciršanas darbi, kas saistīti ar VES būvniecību, un būvniecības darbi saskaņojami ar sertificētu putnu ekspertu (O)</v>
      </c>
      <c r="D27" s="7"/>
    </row>
    <row r="28" spans="1:4" x14ac:dyDescent="0.35">
      <c r="A28" s="14" t="str">
        <f>'Apkopojums par pasākumiem'!W3</f>
        <v xml:space="preserve">Biotopi (eksperta atzinums) </v>
      </c>
      <c r="B28" s="15" cm="1">
        <f t="array" ref="B28">INDEX('Apkopojums par pasākumiem'!A4:AX15,'Z3'!E1,23)</f>
        <v>0</v>
      </c>
      <c r="D28" s="7"/>
    </row>
    <row r="29" spans="1:4" ht="31.8" x14ac:dyDescent="0.35">
      <c r="A29" s="14" t="str">
        <f>'Apkopojums par pasākumiem'!X3</f>
        <v>Biotopu aizsardzība rekomendācijas pēc IVN</v>
      </c>
      <c r="B29" s="15" cm="1">
        <f t="array" ref="B29">INDEX('Apkopojums par pasākumiem'!A4:AX15,'Z3'!E1,24)</f>
        <v>0</v>
      </c>
      <c r="D29" s="8"/>
    </row>
    <row r="30" spans="1:4" ht="127.2" x14ac:dyDescent="0.35">
      <c r="A30" s="14" t="str">
        <f>'Apkopojums par pasākumiem'!Y3</f>
        <v>Biotopu aizsardzība rekomendācijas pēc IVN Pamatojums</v>
      </c>
      <c r="B30" s="15" t="str" cm="1">
        <f t="array" ref="B30">INDEX('Apkopojums par pasākumiem'!A4:AX15,'Z3'!E1,25)</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D30" s="10"/>
    </row>
    <row r="31" spans="1:4" x14ac:dyDescent="0.35">
      <c r="A31" s="14" t="str">
        <f>'Apkopojums par pasākumiem'!Z3</f>
        <v>ĪA sugas (eksperta atzinums)</v>
      </c>
      <c r="B31" s="15" cm="1">
        <f t="array" ref="B31">INDEX('Apkopojums par pasākumiem'!A4:AX15,'Z3'!E1,26)</f>
        <v>0</v>
      </c>
      <c r="D31" s="10"/>
    </row>
    <row r="32" spans="1:4" x14ac:dyDescent="0.35">
      <c r="A32" s="14" t="str">
        <f>'Apkopojums par pasākumiem'!AA3</f>
        <v>ĪA sugas rekomendācijas pēc IVN</v>
      </c>
      <c r="B32" s="15" cm="1">
        <f t="array" ref="B32">INDEX('Apkopojums par pasākumiem'!A4:AX15,'Z3'!E1,27)</f>
        <v>0</v>
      </c>
    </row>
    <row r="33" spans="1:4" ht="31.8" x14ac:dyDescent="0.4">
      <c r="A33" s="14" t="str">
        <f>'Apkopojums par pasākumiem'!AB3</f>
        <v>ĪA sugas rekomendācijas pēc IVN Pamatojums</v>
      </c>
      <c r="B33" s="15" cm="1">
        <f t="array" ref="B33">INDEX('Apkopojums par pasākumiem'!A4:AX15,'Z3'!E1,28)</f>
        <v>0</v>
      </c>
      <c r="D33" s="13"/>
    </row>
    <row r="34" spans="1:4" ht="63.6" x14ac:dyDescent="0.35">
      <c r="A34" s="14" t="str">
        <f>'Apkopojums par pasākumiem'!AC3</f>
        <v>Troksnis</v>
      </c>
      <c r="B34" s="15" t="str" cm="1">
        <f t="array" ref="B34">INDEX('Apkopojums par pasākumiem'!A4:AX15,'Z3'!E1,29)</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34" s="11"/>
    </row>
    <row r="35" spans="1:4" ht="63.6" x14ac:dyDescent="0.4">
      <c r="A35" s="14" t="str">
        <f>'Apkopojums par pasākumiem'!AD3</f>
        <v>Kultūrvēsturiskās vērtības</v>
      </c>
      <c r="B35" s="15" t="str" cm="1">
        <f t="array" ref="B35">INDEX('Apkopojums par pasākumiem'!A4:AX15,'Z3'!E1,30)</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5" s="13"/>
    </row>
    <row r="36" spans="1:4" ht="63.6" x14ac:dyDescent="0.4">
      <c r="A36" s="14" t="str">
        <f>'Apkopojums par pasākumiem'!AE3</f>
        <v>Ietekme uz gaisa kvalitāti</v>
      </c>
      <c r="B36" s="15" t="str" cm="1">
        <f t="array" ref="B36">INDEX('Apkopojums par pasākumiem'!A4:AX15,'Z3'!E1,31)</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6" s="13"/>
    </row>
    <row r="37" spans="1:4" x14ac:dyDescent="0.4">
      <c r="A37" s="14" t="str">
        <f>'Apkopojums par pasākumiem'!AF3</f>
        <v>Atkritumu apsaimniekošana</v>
      </c>
      <c r="B37" s="15" t="str" cm="1">
        <f t="array" ref="B37">INDEX('Apkopojums par pasākumiem'!A4:AX15,'Z3'!E1,32)</f>
        <v>Atkritumu apsaimniekošana atbilstoši normatīvo aktu prasībām (O)</v>
      </c>
      <c r="D37" s="13"/>
    </row>
    <row r="38" spans="1:4" ht="31.8" x14ac:dyDescent="0.4">
      <c r="A38" s="14" t="str">
        <f>'Apkopojums par pasākumiem'!AG3</f>
        <v>Ietekme uz virszemes ūdensobjektiem</v>
      </c>
      <c r="B38" s="15" t="str" cm="1">
        <f t="array" ref="B38">INDEX('Apkopojums par pasākumiem'!A4:AX15,'Z3'!E1,33)</f>
        <v xml:space="preserve">Regulāra tehnikas un mehānismu pārbaude, lai novērstu iespējamu eļļas un citu bīstamo vielu noplūdi (R) </v>
      </c>
      <c r="D38" s="13"/>
    </row>
    <row r="39" spans="1:4" ht="47.7" x14ac:dyDescent="0.4">
      <c r="A39" s="14" t="str">
        <f>'Apkopojums par pasākumiem'!AH3</f>
        <v>Ietekme uz grutsūdeņiem</v>
      </c>
      <c r="B39" s="15" t="str" cm="1">
        <f t="array" ref="B39">INDEX('Apkopojums par pasākumiem'!A4:AX15,'Z3'!E1,34)</f>
        <v xml:space="preserve">Regulāra tehnikas un mehānismu pārbaude, lai novērstu iespējamu eļļas un citu bīstamo vielu noplūdi. Grunts piesārņojuma līmeņa novērtēšana pirms laukuma demontāžas (R) </v>
      </c>
      <c r="D39" s="13"/>
    </row>
    <row r="40" spans="1:4" ht="47.7" x14ac:dyDescent="0.35">
      <c r="A40" s="14" t="str">
        <f>'Apkopojums par pasākumiem'!AI3</f>
        <v>Ietekme uz meliorācijas sistēmām</v>
      </c>
      <c r="B40" s="15" t="str" cm="1">
        <f t="array" ref="B40">INDEX('Apkopojums par pasākumiem'!A4:AX15,'Z3'!E1,35)</f>
        <v>Ja nepieciešams, tad izstrādāt meliorācijas sistēmas pārkārtošanas projektu. Ja tiek konstatēta iespējama ietekme uz sugām vai biotopiem, tad piesaistīt sugu un biotopu ekspertu. (O)</v>
      </c>
      <c r="D40" s="9"/>
    </row>
    <row r="41" spans="1:4" ht="20.6" x14ac:dyDescent="0.35">
      <c r="A41" s="72" t="str" cm="1">
        <f t="array" ref="A41">'Apkopojums par pasākumiem'!B1&amp;": " &amp; INDEX('Apkopojums par pasākumiem'!A4:AX15,'Z3'!E1,2)</f>
        <v>VES objekta nosaukums: Z3</v>
      </c>
      <c r="B41" s="72"/>
      <c r="D41" s="8"/>
    </row>
    <row r="42" spans="1:4" s="13" customFormat="1" hidden="1" x14ac:dyDescent="0.4">
      <c r="A42" s="12"/>
      <c r="B42" s="12"/>
      <c r="D42" s="8"/>
    </row>
    <row r="43" spans="1:4" ht="18.25" x14ac:dyDescent="0.35">
      <c r="A43" s="75" t="str">
        <f>'Apkopojums par pasākumiem'!AJ1</f>
        <v>Ekspluatācijas perioda ierobežojumi (O (obligātie); R (rekomendējošie))</v>
      </c>
      <c r="B43" s="75"/>
      <c r="D43" s="8"/>
    </row>
    <row r="44" spans="1:4" s="13" customFormat="1" hidden="1" x14ac:dyDescent="0.4">
      <c r="A44" s="12"/>
      <c r="B44" s="12"/>
      <c r="D44" s="8"/>
    </row>
    <row r="45" spans="1:4" ht="17.3" x14ac:dyDescent="0.35">
      <c r="A45" s="71" t="str">
        <f>'Apkopojums par pasākumiem'!AJ2</f>
        <v>VES un montāžas un apkalpes laukumi</v>
      </c>
      <c r="B45" s="71"/>
      <c r="D45" s="7"/>
    </row>
    <row r="46" spans="1:4" ht="143.1" x14ac:dyDescent="0.35">
      <c r="A46" s="14" t="str">
        <f>'Apkopojums par pasākumiem'!AJ3</f>
        <v>Putnu aizsardzība (eksperta atzinums, rekomendējošie pasākumi)</v>
      </c>
      <c r="B46" s="15" t="str" cm="1">
        <f t="array" ref="B46">INDEX('Apkopojums par pasākumiem'!A4:AX15,'Z3'!E1,36)</f>
        <v>Uzstādīt VES apturēšanas kameru sistēmas (jānodrošina tādas sistēmas, kas turbīnu rotorus spēs apstādināt vai vismaz būtiski sabremzēt pirms putns ir ielidojis sadursmju riska zonā)(O);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(O), (3) ievērot pūču aizsardzības pasākumus (trokšņa ierobežojumi) (R)</v>
      </c>
      <c r="D46" s="7"/>
    </row>
    <row r="47" spans="1:4" ht="174.9" x14ac:dyDescent="0.35">
      <c r="A47" s="14" t="str">
        <f>'Apkopojums par pasākumiem'!AK3</f>
        <v>Putnu aizsardzība rekomendācijas pēc IVN</v>
      </c>
      <c r="B47" s="15" t="str" cm="1">
        <f t="array" ref="B47">INDEX('Apkopojums par pasākumiem'!A4:AX15,'Z3'!E1,37)</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(O) , (2) VES apturēt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v>
      </c>
      <c r="D47" s="7"/>
    </row>
    <row r="48" spans="1:4" ht="47.7" x14ac:dyDescent="0.35">
      <c r="A48" s="14" t="str">
        <f>'Apkopojums par pasākumiem'!AL3</f>
        <v>Putnu aizsardzība rekomendācijas pēc IVN Pamatojums</v>
      </c>
      <c r="B48" s="15" t="str" cm="1">
        <f t="array" ref="B48">INDEX('Apkopojums par pasākumiem'!A4:AX15,'Z3'!E1,38)</f>
        <v xml:space="preserve">Tā kā pētījumi par VES trokšņa ietekmi uz urālpūcēm ir pretrunīgi,
tad ievērojot piesardzības principu, izvēlēties pēc iespējas klusāku VES modeli, lai nodrošinātu pēc iespējas mazāku ietekmi uz pūcēm. (O) </v>
      </c>
      <c r="D48" s="7"/>
    </row>
    <row r="49" spans="1:4" x14ac:dyDescent="0.35">
      <c r="A49" s="14" t="str">
        <f>'Apkopojums par pasākumiem'!AM3</f>
        <v>Biotopi (eksperta atzinums)</v>
      </c>
      <c r="B49" s="15" cm="1">
        <f t="array" ref="B49">INDEX('Apkopojums par pasākumiem'!A4:AX15,'Z3'!E1,39)</f>
        <v>0</v>
      </c>
      <c r="D49" s="7"/>
    </row>
    <row r="50" spans="1:4" ht="31.8" x14ac:dyDescent="0.35">
      <c r="A50" s="14" t="str">
        <f>'Apkopojums par pasākumiem'!AN3</f>
        <v>Biotopu aizsardzība rekomendācijas pēc IVN</v>
      </c>
      <c r="B50" s="15" cm="1">
        <f t="array" ref="B50">INDEX('Apkopojums par pasākumiem'!A4:AX15,'Z3'!E1,40)</f>
        <v>0</v>
      </c>
      <c r="D50" s="8"/>
    </row>
    <row r="51" spans="1:4" ht="31.8" x14ac:dyDescent="0.35">
      <c r="A51" s="14" t="str">
        <f>'Apkopojums par pasākumiem'!AO3</f>
        <v>Biotopu aizsardzība rekomendācijas pēc IVN Pamatojums</v>
      </c>
      <c r="B51" s="15" cm="1">
        <f t="array" ref="B51">INDEX('Apkopojums par pasākumiem'!A4:AX15,'Z3'!E1,41)</f>
        <v>0</v>
      </c>
    </row>
    <row r="52" spans="1:4" x14ac:dyDescent="0.35">
      <c r="A52" s="14" t="str">
        <f>'Apkopojums par pasākumiem'!AP3</f>
        <v>ĪA sugas (eksperta atzinums)</v>
      </c>
      <c r="B52" s="15" cm="1">
        <f t="array" ref="B52">INDEX('Apkopojums par pasākumiem'!A4:AX15,'Z3'!E1,42)</f>
        <v>0</v>
      </c>
    </row>
    <row r="53" spans="1:4" ht="79.5" x14ac:dyDescent="0.35">
      <c r="A53" s="14" t="str">
        <f>'Apkopojums par pasākumiem'!AQ3</f>
        <v>Sikspārņi (eksperta atzinums)</v>
      </c>
      <c r="B53" s="15" t="str" cm="1">
        <f t="array" ref="B53">INDEX('Apkopojums par pasākumiem'!A4:AX15,'Z3'!E1,43)</f>
        <v xml:space="preserve">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 </v>
      </c>
    </row>
    <row r="54" spans="1:4" ht="159" x14ac:dyDescent="0.35">
      <c r="A54" s="14" t="str">
        <f>'Apkopojums par pasākumiem'!AR3</f>
        <v>Sikspārņi rekomendācijas pēc IVN</v>
      </c>
      <c r="B54" s="15" t="str" cm="1">
        <f t="array" ref="B54">INDEX('Apkopojums par pasākumiem'!A4:AX15,'Z3'!E1,44)</f>
        <v xml:space="preserve">VES 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saskaņojot ar sertificētu sikspārņu ekspertu,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row>
    <row r="55" spans="1:4" ht="47.7" x14ac:dyDescent="0.35">
      <c r="A55" s="14" t="str">
        <f>'Apkopojums par pasākumiem'!AS3</f>
        <v>Sikspārņu aizsardzība rekomendācijas pēc IVN Pamatojums</v>
      </c>
      <c r="B55" s="15" t="str" cm="1">
        <f t="array" ref="B55">INDEX('Apkopojums par pasākumiem'!A4:AX15,'Z3'!E1,45)</f>
        <v>Viedo risinājumu tehnoloģijas tiek izmantotas arī citur eiropā un nodrošina gan efektīvu sikspārņu aizsardzību, gan lielāku elektroenerģijas izstrādi, piemēram, https://www.fleximaus.de/?lang=ne</v>
      </c>
    </row>
    <row r="56" spans="1:4" x14ac:dyDescent="0.35">
      <c r="A56" s="14" t="str">
        <f>'Apkopojums par pasākumiem'!AT3</f>
        <v>Troksnis</v>
      </c>
      <c r="B56" s="15" t="str" cm="1">
        <f t="array" ref="B56">INDEX('Apkopojums par pasākumiem'!A4:AX15,'Z3'!E1,46)</f>
        <v>Izvēlēties pēc iespējas klusāku VES turbīnas modeli (O)</v>
      </c>
    </row>
    <row r="57" spans="1:4" ht="31.8" x14ac:dyDescent="0.35">
      <c r="A57" s="14" t="str">
        <f>'Apkopojums par pasākumiem'!AU3</f>
        <v>Zemas frekvences troksnis</v>
      </c>
      <c r="B57" s="15" t="str" cm="1">
        <f t="array" ref="B57">INDEX('Apkopojums par pasākumiem'!A4:AX15,'Z3'!E1,47)</f>
        <v>Izvēlēties VES modeli un darbības režīmu, kas nodrošina iespējami zemākus zemās frekvences trokšņa līmeņus (O)</v>
      </c>
    </row>
    <row r="58" spans="1:4" x14ac:dyDescent="0.35">
      <c r="A58" s="14" t="str">
        <f>'Apkopojums par pasākumiem'!AV3</f>
        <v>Mirgošana</v>
      </c>
      <c r="B58" s="15" cm="1">
        <f t="array" ref="B58">INDEX('Apkopojums par pasākumiem'!A4:AX15,'Z3'!E1,48)</f>
        <v>0</v>
      </c>
    </row>
    <row r="59" spans="1:4" ht="79.5" x14ac:dyDescent="0.35">
      <c r="A59" s="14" t="str">
        <f>'Apkopojums par pasākumiem'!AW3</f>
        <v>Vides riski un avārijas</v>
      </c>
      <c r="B59" s="15" t="str" cm="1">
        <f t="array" ref="B59">INDEX('Apkopojums par pasākumiem'!A4:AX15,'Z3'!E1,49)</f>
        <v>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v>
      </c>
    </row>
    <row r="60" spans="1:4" ht="31.8" x14ac:dyDescent="0.35">
      <c r="A60" s="14" t="str">
        <f>'Apkopojums par pasākumiem'!AX3</f>
        <v>Sakaru sistēmas</v>
      </c>
      <c r="B60" s="15" t="str" cm="1">
        <f t="array" ref="B60">INDEX('Apkopojums par pasākumiem'!A4:AX15,'Z3'!E1,50)</f>
        <v xml:space="preserve">Ja tiek konstatēti apraides traucējumi pēc objekta realizācijas, tad nodrošināt risinājumus traucējuma novēršanai (R) </v>
      </c>
    </row>
  </sheetData>
  <mergeCells count="7">
    <mergeCell ref="A45:B45"/>
    <mergeCell ref="A1:B1"/>
    <mergeCell ref="A3:B3"/>
    <mergeCell ref="A5:B5"/>
    <mergeCell ref="A24:B24"/>
    <mergeCell ref="A41:B41"/>
    <mergeCell ref="A43:B43"/>
  </mergeCells>
  <pageMargins left="0.7" right="0.7" top="0.75" bottom="0.75" header="0.3" footer="0.3"/>
  <pageSetup paperSize="9" scale="74" fitToHeight="0" pageOrder="overThenDown" orientation="portrait" r:id="rId1"/>
  <rowBreaks count="2" manualBreakCount="2">
    <brk id="23" max="1" man="1"/>
    <brk id="40" max="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AADFF-4866-450D-91F7-3C5DA9A3EBEB}">
  <sheetPr>
    <tabColor rgb="FF92D050"/>
    <pageSetUpPr fitToPage="1"/>
  </sheetPr>
  <dimension ref="A1:E60"/>
  <sheetViews>
    <sheetView tabSelected="1" view="pageBreakPreview" zoomScaleNormal="100" zoomScaleSheetLayoutView="100" workbookViewId="0">
      <selection activeCell="B44" sqref="B44"/>
    </sheetView>
  </sheetViews>
  <sheetFormatPr defaultRowHeight="15.9" x14ac:dyDescent="0.4"/>
  <cols>
    <col min="1" max="1" width="38.33203125" style="19" customWidth="1"/>
    <col min="2" max="2" width="78.25" style="19" customWidth="1"/>
    <col min="4" max="4" width="49.75" customWidth="1"/>
  </cols>
  <sheetData>
    <row r="1" spans="1:5" ht="20.6" x14ac:dyDescent="0.35">
      <c r="A1" s="72" t="str" cm="1">
        <f t="array" ref="A1">'Apkopojums par pasākumiem'!B1&amp;": " &amp; INDEX('Apkopojums par pasākumiem'!A4:AX15,'Z4'!E1,2)</f>
        <v>VES objekta nosaukums: Z4</v>
      </c>
      <c r="B1" s="72"/>
      <c r="E1">
        <v>4</v>
      </c>
    </row>
    <row r="3" spans="1:5" ht="18.25" x14ac:dyDescent="0.35">
      <c r="A3" s="73" t="str">
        <f>'Apkopojums par pasākumiem'!C1</f>
        <v>Būvniecības perioda nosacījumi/ ierobežojumi (O (obligātie); R (rekomendējošie))</v>
      </c>
      <c r="B3" s="73"/>
      <c r="D3" s="60"/>
    </row>
    <row r="4" spans="1:5" s="13" customFormat="1" x14ac:dyDescent="0.4">
      <c r="A4" s="12"/>
      <c r="B4" s="12"/>
      <c r="D4" s="61"/>
    </row>
    <row r="5" spans="1:5" ht="17.3" x14ac:dyDescent="0.45">
      <c r="A5" s="74" t="str">
        <f>'Apkopojums par pasākumiem'!C2</f>
        <v>VES un montāžas un apkalpes laukums</v>
      </c>
      <c r="B5" s="74"/>
      <c r="D5" s="62"/>
    </row>
    <row r="6" spans="1:5" ht="47.7" x14ac:dyDescent="0.35">
      <c r="A6" s="14" t="str">
        <f>'Apkopojums par pasākumiem'!C3</f>
        <v xml:space="preserve">Putnu aizsardzība eksperta atzinums </v>
      </c>
      <c r="B6" s="15" t="str" cm="1">
        <f t="array" ref="B6">INDEX('Apkopojums par pasākumiem'!A4:AX15,'Z4'!E1,3)</f>
        <v xml:space="preserve">Mežistrāde veicama no 1. septembra līdz 1. februārim (R); Laikā starp 1. martu un 1. augustu rekomendēts neplānot nekādus darbus, kas saistīti ar paaugstinātu trokšņa un mākslīgā apgaismojuma emisiju (R) </v>
      </c>
      <c r="D6" s="62"/>
    </row>
    <row r="7" spans="1:5" ht="79.5" x14ac:dyDescent="0.35">
      <c r="A7" s="14" t="str">
        <f>'Apkopojums par pasākumiem'!D3</f>
        <v xml:space="preserve">Putnu aizsardzības rekomendācijas un nosacījumi pēc IVN </v>
      </c>
      <c r="B7" s="15" t="str" cm="1">
        <f t="array" ref="B7">INDEX('Apkopojums par pasākumiem'!A4:AX15,'Z4'!E1,4)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2"/>
    </row>
    <row r="8" spans="1:5" ht="95.4" x14ac:dyDescent="0.35">
      <c r="A8" s="14" t="str">
        <f>'Apkopojums par pasākumiem'!E3</f>
        <v>Putnu aizsardzības rekomendācijas un nosacījumi pēc IVN Pamatojums</v>
      </c>
      <c r="B8" s="15" t="str" cm="1">
        <f t="array" ref="B8">INDEX('Apkopojums par pasākumiem'!A4:AX15,'Z4'!E1,5)</f>
        <v>Ministru kabineta noteikumi Nr.936. nosaka ka,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62"/>
    </row>
    <row r="9" spans="1:5" x14ac:dyDescent="0.35">
      <c r="A9" s="14" t="str">
        <f>'Apkopojums par pasākumiem'!F3</f>
        <v xml:space="preserve">Biotopi (eksperta atzinums) </v>
      </c>
      <c r="B9" s="15" cm="1">
        <f t="array" ref="B9">INDEX('Apkopojums par pasākumiem'!A4:AX15,'Z4'!E1,6)</f>
        <v>0</v>
      </c>
      <c r="D9" s="62"/>
    </row>
    <row r="10" spans="1:5" ht="31.8" x14ac:dyDescent="0.35">
      <c r="A10" s="14" t="str">
        <f>'Apkopojums par pasākumiem'!G3</f>
        <v>Biotopu aizsardzība rekomendācijas pēc IVN</v>
      </c>
      <c r="B10" s="15" t="str" cm="1">
        <f t="array" ref="B10">INDEX('Apkopojums par pasākumiem'!A4:AX15,'Z4'!E1,7)</f>
        <v>VES izbūve un ar to saistītās infrastruktūras izveide tiek īstenota tā, lai netiktu būtiski izmainīts hidroloģiskais režīms mitrāju teritorijās.</v>
      </c>
      <c r="D10" s="62"/>
    </row>
    <row r="11" spans="1:5" ht="31.8" x14ac:dyDescent="0.35">
      <c r="A11" s="14" t="str">
        <f>'Apkopojums par pasākumiem'!H3</f>
        <v>Biotopu aizsardzība rekomendācijas pēc IVN Pamatojums</v>
      </c>
      <c r="B11" s="15" t="str" cm="1">
        <f t="array" ref="B11">INDEX('Apkopojums par pasākumiem'!A4:AX15,'Z4'!E1,8)</f>
        <v>VES parka projektēšanas laikā, risinājums saskaņojams ar sertificētu biotopu un sugu ekspertu (O)</v>
      </c>
      <c r="D11" s="62"/>
    </row>
    <row r="12" spans="1:5" ht="47.7" x14ac:dyDescent="0.35">
      <c r="A12" s="14" t="str">
        <f>'Apkopojums par pasākumiem'!I3</f>
        <v xml:space="preserve">ĪA sugas (eksperta atzinums) </v>
      </c>
      <c r="B12" s="15" t="str" cm="1">
        <f t="array" ref="B12">INDEX('Apkopojums par pasākumiem'!A4:AX15,'Z4'!E1,9)</f>
        <v xml:space="preserve"> kritalas ar diametru &gt;25 cm nepieciešams saglabāt un pārvietot uz blakusesošajām mežaudzēm (visos gadījumos)  (R) ; Jāizvairās no pievestas melnzemes izmantošanas, lai teritorijā neievestu invazīvo sugu sēklas (O)</v>
      </c>
      <c r="D12" s="62"/>
    </row>
    <row r="13" spans="1:5" ht="31.8" x14ac:dyDescent="0.35">
      <c r="A13" s="14" t="str">
        <f>'Apkopojums par pasākumiem'!J3</f>
        <v>ĪA sugas rekomendācijas pēc IVN</v>
      </c>
      <c r="B13" s="15" t="str" cm="1">
        <f t="array" ref="B13">INDEX('Apkopojums par pasākumiem'!A4:AX15,'Z4'!E1,10)</f>
        <v xml:space="preserve">kritalas ar diametru &gt;25 cm nepieciešams saglabāt un pārvietot uz blakusesošajām mežaudzēm  (R) ; Būvdarbos izmantot melnzemi, kas iegūta projekta teritorijā (O) </v>
      </c>
      <c r="D13" s="62"/>
    </row>
    <row r="14" spans="1:5" ht="31.8" x14ac:dyDescent="0.35">
      <c r="A14" s="14" t="str">
        <f>'Apkopojums par pasākumiem'!K3</f>
        <v>ĪA sugas rekomendācijas pēc IVN Pamatojums</v>
      </c>
      <c r="B14" s="15" t="str" cm="1">
        <f t="array" ref="B14">INDEX('Apkopojums par pasākumiem'!A4:AX15,'Z4'!E1,11)</f>
        <v>VES parka projektēšanas laikā, risinājums saskaņojams ar sertificētu biotopu un sugu ekspertu</v>
      </c>
      <c r="D14" s="62"/>
    </row>
    <row r="15" spans="1:5" ht="63.6" x14ac:dyDescent="0.35">
      <c r="A15" s="14" t="str">
        <f>'Apkopojums par pasākumiem'!L3</f>
        <v xml:space="preserve">Troksnis </v>
      </c>
      <c r="B15" s="15" t="str" cm="1">
        <f t="array" ref="B15">INDEX('Apkopojums par pasākumiem'!A4:AX15,'Z4'!E1,12)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15" s="62"/>
    </row>
    <row r="16" spans="1:5" x14ac:dyDescent="0.35">
      <c r="A16" s="14" t="str">
        <f>'Apkopojums par pasākumiem'!M3</f>
        <v>Ainava</v>
      </c>
      <c r="B16" s="15" cm="1">
        <f t="array" ref="B16">INDEX('Apkopojums par pasākumiem'!A4:AX15,'Z4'!E1,13)</f>
        <v>0</v>
      </c>
      <c r="D16" s="62"/>
    </row>
    <row r="17" spans="1:4" ht="63.6" x14ac:dyDescent="0.35">
      <c r="A17" s="14" t="str">
        <f>'Apkopojums par pasākumiem'!N3</f>
        <v>Kultūrvēsturiskās vērtības</v>
      </c>
      <c r="B17" s="15" t="str" cm="1">
        <f t="array" ref="B17">INDEX('Apkopojums par pasākumiem'!A4:AX15,'Z4'!E1,14)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2"/>
    </row>
    <row r="18" spans="1:4" ht="63.6" x14ac:dyDescent="0.4">
      <c r="A18" s="14" t="str">
        <f>'Apkopojums par pasākumiem'!O3</f>
        <v>Ietekme uz gaisa kvalitāti</v>
      </c>
      <c r="B18" s="16" t="str" cm="1">
        <f t="array" ref="B18">INDEX('Apkopojums par pasākumiem'!A4:AX15,'Z4'!E1,15)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2"/>
    </row>
    <row r="19" spans="1:4" x14ac:dyDescent="0.4">
      <c r="A19" s="14" t="str">
        <f>'Apkopojums par pasākumiem'!P3</f>
        <v>Atkritumu apsaimniekošana</v>
      </c>
      <c r="B19" s="16" t="str" cm="1">
        <f t="array" ref="B19">INDEX('Apkopojums par pasākumiem'!A4:AX15,'Z4'!E1,16)</f>
        <v>Atkritumu apsaimniekošana atbilstoši normatīvo aktu prasībām (O)</v>
      </c>
      <c r="D19" s="62"/>
    </row>
    <row r="20" spans="1:4" ht="31.8" x14ac:dyDescent="0.4">
      <c r="A20" s="14" t="str">
        <f>'Apkopojums par pasākumiem'!Q3</f>
        <v>Ietekme uz virszemes ūdensobjektiem</v>
      </c>
      <c r="B20" s="16" t="str" cm="1">
        <f t="array" ref="B20">INDEX('Apkopojums par pasākumiem'!A4:AX15,'Z4'!E1,17)</f>
        <v xml:space="preserve">Regulāra tehnikas un mehānismu pārbaude, lai novērstu iespējamu eļļas un citu bīstamo vielu noplūdi (R) </v>
      </c>
      <c r="D20" s="62"/>
    </row>
    <row r="21" spans="1:4" ht="31.8" x14ac:dyDescent="0.4">
      <c r="A21" s="14" t="str">
        <f>'Apkopojums par pasākumiem'!R3</f>
        <v>Ietekme uz grutsūdeņiem</v>
      </c>
      <c r="B21" s="16" t="str" cm="1">
        <f t="array" ref="B21">INDEX('Apkopojums par pasākumiem'!A4:AX15,'Z4'!E1,18)</f>
        <v xml:space="preserve">Regulāra tehnikas un mehānismu pārbaude, lai novērstu iespējamu eļļas un citu bīstamo vielu noplūdi (R) </v>
      </c>
      <c r="D21" s="63"/>
    </row>
    <row r="22" spans="1:4" ht="47.7" x14ac:dyDescent="0.4">
      <c r="A22" s="14" t="str">
        <f>'Apkopojums par pasākumiem'!S3</f>
        <v>Ietekme uz meliorācijas sistēmām</v>
      </c>
      <c r="B22" s="16" t="str" cm="1">
        <f t="array" ref="B22">INDEX('Apkopojums par pasākumiem'!A4:AX15,'Z4'!E1,19)</f>
        <v>Ja nepieciešams, tad izstrādāt meliorācijas sistēmas pārkārtošanas projektu. Ja tiek konstatēta iespējama ietekme uz sugām vai biotopiem, tad piesaistīt sugu un biotopu ekspertu. (O)</v>
      </c>
      <c r="D22" s="63"/>
    </row>
    <row r="23" spans="1:4" x14ac:dyDescent="0.4">
      <c r="A23" s="18"/>
      <c r="B23" s="17"/>
      <c r="D23" s="7"/>
    </row>
    <row r="24" spans="1:4" ht="17.3" x14ac:dyDescent="0.35">
      <c r="A24" s="71" t="str">
        <f>'Apkopojums par pasākumiem'!T2</f>
        <v>Piebraucamais ceļš, elektrokabeļa trase</v>
      </c>
      <c r="B24" s="71"/>
      <c r="D24" s="7"/>
    </row>
    <row r="25" spans="1:4" x14ac:dyDescent="0.35">
      <c r="A25" s="14" t="str">
        <f>'Apkopojums par pasākumiem'!T3</f>
        <v>Putnu aizsardzība (eksperta atzinums)</v>
      </c>
      <c r="B25" s="15" cm="1">
        <f t="array" ref="B25">INDEX('Apkopojums par pasākumiem'!A4:AX15,'Z4'!E1,20)</f>
        <v>0</v>
      </c>
      <c r="D25" s="9"/>
    </row>
    <row r="26" spans="1:4" ht="79.5" x14ac:dyDescent="0.35">
      <c r="A26" s="14" t="str">
        <f>'Apkopojums par pasākumiem'!U3</f>
        <v>Putnu aizsardzība rekomendācijas pēc IVN</v>
      </c>
      <c r="B26" s="15" t="str" cm="1">
        <f t="array" ref="B26">INDEX('Apkopojums par pasākumiem'!A4:AX15,'Z4'!E1,21)</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6" s="9"/>
    </row>
    <row r="27" spans="1:4" ht="31.8" x14ac:dyDescent="0.35">
      <c r="A27" s="14" t="str">
        <f>'Apkopojums par pasākumiem'!V3</f>
        <v>Putnu aizsardzības rekomendācijas un nosacījumi pēc IVN Pamatojums</v>
      </c>
      <c r="B27" s="15" t="str" cm="1">
        <f t="array" ref="B27">INDEX('Apkopojums par pasākumiem'!A4:AX15,'Z4'!E1,22)</f>
        <v>Koku ciršanas darbi, kas saistīti ar VES būvniecību, un būvniecības darbi saskaņojami ar sertificētu putnu ekspertu (O)</v>
      </c>
      <c r="D27" s="7"/>
    </row>
    <row r="28" spans="1:4" x14ac:dyDescent="0.35">
      <c r="A28" s="14" t="str">
        <f>'Apkopojums par pasākumiem'!W3</f>
        <v xml:space="preserve">Biotopi (eksperta atzinums) </v>
      </c>
      <c r="B28" s="15" cm="1">
        <f t="array" ref="B28">INDEX('Apkopojums par pasākumiem'!A4:AX15,'Z4'!E1,23)</f>
        <v>0</v>
      </c>
      <c r="D28" s="7"/>
    </row>
    <row r="29" spans="1:4" ht="31.8" x14ac:dyDescent="0.35">
      <c r="A29" s="14" t="str">
        <f>'Apkopojums par pasākumiem'!X3</f>
        <v>Biotopu aizsardzība rekomendācijas pēc IVN</v>
      </c>
      <c r="B29" s="15" cm="1">
        <f t="array" ref="B29">INDEX('Apkopojums par pasākumiem'!A4:AX15,'Z4'!E1,24)</f>
        <v>0</v>
      </c>
      <c r="D29" s="8"/>
    </row>
    <row r="30" spans="1:4" ht="127.2" x14ac:dyDescent="0.35">
      <c r="A30" s="14" t="str">
        <f>'Apkopojums par pasākumiem'!Y3</f>
        <v>Biotopu aizsardzība rekomendācijas pēc IVN Pamatojums</v>
      </c>
      <c r="B30" s="15" t="str" cm="1">
        <f t="array" ref="B30">INDEX('Apkopojums par pasākumiem'!A4:AX15,'Z4'!E1,25)</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D30" s="10"/>
    </row>
    <row r="31" spans="1:4" x14ac:dyDescent="0.35">
      <c r="A31" s="14" t="str">
        <f>'Apkopojums par pasākumiem'!Z3</f>
        <v>ĪA sugas (eksperta atzinums)</v>
      </c>
      <c r="B31" s="15" cm="1">
        <f t="array" ref="B31">INDEX('Apkopojums par pasākumiem'!A4:AX15,'Z4'!E1,26)</f>
        <v>0</v>
      </c>
      <c r="D31" s="10"/>
    </row>
    <row r="32" spans="1:4" x14ac:dyDescent="0.35">
      <c r="A32" s="14" t="str">
        <f>'Apkopojums par pasākumiem'!AA3</f>
        <v>ĪA sugas rekomendācijas pēc IVN</v>
      </c>
      <c r="B32" s="15" cm="1">
        <f t="array" ref="B32">INDEX('Apkopojums par pasākumiem'!A4:AX15,'Z4'!E1,27)</f>
        <v>0</v>
      </c>
    </row>
    <row r="33" spans="1:4" ht="31.8" x14ac:dyDescent="0.4">
      <c r="A33" s="14" t="str">
        <f>'Apkopojums par pasākumiem'!AB3</f>
        <v>ĪA sugas rekomendācijas pēc IVN Pamatojums</v>
      </c>
      <c r="B33" s="15" cm="1">
        <f t="array" ref="B33">INDEX('Apkopojums par pasākumiem'!A4:AX15,'Z4'!E1,28)</f>
        <v>0</v>
      </c>
      <c r="D33" s="13"/>
    </row>
    <row r="34" spans="1:4" ht="63.6" x14ac:dyDescent="0.35">
      <c r="A34" s="14" t="str">
        <f>'Apkopojums par pasākumiem'!AC3</f>
        <v>Troksnis</v>
      </c>
      <c r="B34" s="15" t="str" cm="1">
        <f t="array" ref="B34">INDEX('Apkopojums par pasākumiem'!A4:AX15,'Z4'!E1,29)</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34" s="11"/>
    </row>
    <row r="35" spans="1:4" ht="63.6" x14ac:dyDescent="0.4">
      <c r="A35" s="14" t="str">
        <f>'Apkopojums par pasākumiem'!AD3</f>
        <v>Kultūrvēsturiskās vērtības</v>
      </c>
      <c r="B35" s="15" t="str" cm="1">
        <f t="array" ref="B35">INDEX('Apkopojums par pasākumiem'!A4:AX15,'Z4'!E1,30)</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5" s="13"/>
    </row>
    <row r="36" spans="1:4" ht="63.6" x14ac:dyDescent="0.4">
      <c r="A36" s="14" t="str">
        <f>'Apkopojums par pasākumiem'!AE3</f>
        <v>Ietekme uz gaisa kvalitāti</v>
      </c>
      <c r="B36" s="15" t="str" cm="1">
        <f t="array" ref="B36">INDEX('Apkopojums par pasākumiem'!A4:AX15,'Z4'!E1,31)</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6" s="13"/>
    </row>
    <row r="37" spans="1:4" x14ac:dyDescent="0.4">
      <c r="A37" s="14" t="str">
        <f>'Apkopojums par pasākumiem'!AF3</f>
        <v>Atkritumu apsaimniekošana</v>
      </c>
      <c r="B37" s="15" t="str" cm="1">
        <f t="array" ref="B37">INDEX('Apkopojums par pasākumiem'!A4:AX15,'Z4'!E1,32)</f>
        <v>Atkritumu apsaimniekošana atbilstoši normatīvo aktu prasībām (O)</v>
      </c>
      <c r="D37" s="13"/>
    </row>
    <row r="38" spans="1:4" ht="31.8" x14ac:dyDescent="0.4">
      <c r="A38" s="14" t="str">
        <f>'Apkopojums par pasākumiem'!AG3</f>
        <v>Ietekme uz virszemes ūdensobjektiem</v>
      </c>
      <c r="B38" s="15" t="str" cm="1">
        <f t="array" ref="B38">INDEX('Apkopojums par pasākumiem'!A4:AX15,'Z4'!E1,33)</f>
        <v xml:space="preserve">Regulāra tehnikas un mehānismu pārbaude, lai novērstu iespējamu eļļas un citu bīstamo vielu noplūdi (R) </v>
      </c>
      <c r="D38" s="13"/>
    </row>
    <row r="39" spans="1:4" ht="47.7" x14ac:dyDescent="0.4">
      <c r="A39" s="14" t="str">
        <f>'Apkopojums par pasākumiem'!AH3</f>
        <v>Ietekme uz grutsūdeņiem</v>
      </c>
      <c r="B39" s="15" t="str" cm="1">
        <f t="array" ref="B39">INDEX('Apkopojums par pasākumiem'!A4:AX15,'Z4'!E1,34)</f>
        <v xml:space="preserve">Regulāra tehnikas un mehānismu pārbaude, lai novērstu iespējamu eļļas un citu bīstamo vielu noplūdi. Grunts piesārņojuma līmeņa novērtēšana pirms laukuma demontāžas (R) </v>
      </c>
      <c r="D39" s="13"/>
    </row>
    <row r="40" spans="1:4" ht="47.7" x14ac:dyDescent="0.35">
      <c r="A40" s="14" t="str">
        <f>'Apkopojums par pasākumiem'!AI3</f>
        <v>Ietekme uz meliorācijas sistēmām</v>
      </c>
      <c r="B40" s="15" t="str" cm="1">
        <f t="array" ref="B40">INDEX('Apkopojums par pasākumiem'!A4:AX15,'Z4'!E1,35)</f>
        <v>Ja nepieciešams, tad izstrādāt meliorācijas sistēmas pārkārtošanas projektu. Ja tiek konstatēta iespējama ietekme uz sugām vai biotopiem, tad piesaistīt sugu un biotopu ekspertu. (O)</v>
      </c>
      <c r="D40" s="9"/>
    </row>
    <row r="41" spans="1:4" ht="20.6" x14ac:dyDescent="0.35">
      <c r="A41" s="72" t="str" cm="1">
        <f t="array" ref="A41">'Apkopojums par pasākumiem'!B1&amp;": " &amp; INDEX('Apkopojums par pasākumiem'!A4:AX15,'Z4'!E1,2)</f>
        <v>VES objekta nosaukums: Z4</v>
      </c>
      <c r="B41" s="72"/>
      <c r="D41" s="8"/>
    </row>
    <row r="42" spans="1:4" s="13" customFormat="1" hidden="1" x14ac:dyDescent="0.4">
      <c r="A42" s="12"/>
      <c r="B42" s="12"/>
      <c r="D42" s="8"/>
    </row>
    <row r="43" spans="1:4" ht="18.25" x14ac:dyDescent="0.35">
      <c r="A43" s="75" t="str">
        <f>'Apkopojums par pasākumiem'!AJ1</f>
        <v>Ekspluatācijas perioda ierobežojumi (O (obligātie); R (rekomendējošie))</v>
      </c>
      <c r="B43" s="75"/>
      <c r="D43" s="8"/>
    </row>
    <row r="44" spans="1:4" s="13" customFormat="1" hidden="1" x14ac:dyDescent="0.4">
      <c r="A44" s="12"/>
      <c r="B44" s="12"/>
      <c r="D44" s="8"/>
    </row>
    <row r="45" spans="1:4" ht="17.3" x14ac:dyDescent="0.35">
      <c r="A45" s="71" t="str">
        <f>'Apkopojums par pasākumiem'!AJ2</f>
        <v>VES un montāžas un apkalpes laukumi</v>
      </c>
      <c r="B45" s="71"/>
      <c r="D45" s="7"/>
    </row>
    <row r="46" spans="1:4" ht="143.1" x14ac:dyDescent="0.35">
      <c r="A46" s="14" t="str">
        <f>'Apkopojums par pasākumiem'!AJ3</f>
        <v>Putnu aizsardzība (eksperta atzinums, rekomendējošie pasākumi)</v>
      </c>
      <c r="B46" s="15" t="str" cm="1">
        <f t="array" ref="B46">INDEX('Apkopojums par pasākumiem'!A4:AX15,'Z4'!E1,36)</f>
        <v>Uzstādīt VES apturēšanas kameru sistēmas (jānodrošina tādas sistēmas, kas turbīnu rotorus spēs apstādināt vai vismaz būtiski sabremzēt pirms putns ir ielidojis sadursmju riska zonā)(O);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(O), (3) ievērot pūču aizsardzības pasākumus (trokšņa ierobežojumi) (R)</v>
      </c>
      <c r="D46" s="7"/>
    </row>
    <row r="47" spans="1:4" ht="174.9" x14ac:dyDescent="0.35">
      <c r="A47" s="14" t="str">
        <f>'Apkopojums par pasākumiem'!AK3</f>
        <v>Putnu aizsardzība rekomendācijas pēc IVN</v>
      </c>
      <c r="B47" s="15" t="str" cm="1">
        <f t="array" ref="B47">INDEX('Apkopojums par pasākumiem'!A4:AX15,'Z4'!E1,37)</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(O) , (2) VES apturēt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v>
      </c>
      <c r="D47" s="7"/>
    </row>
    <row r="48" spans="1:4" ht="47.7" x14ac:dyDescent="0.35">
      <c r="A48" s="14" t="str">
        <f>'Apkopojums par pasākumiem'!AL3</f>
        <v>Putnu aizsardzība rekomendācijas pēc IVN Pamatojums</v>
      </c>
      <c r="B48" s="15" t="str" cm="1">
        <f t="array" ref="B48">INDEX('Apkopojums par pasākumiem'!A4:AX15,'Z4'!E1,38)</f>
        <v xml:space="preserve">Tā kā pētījumi par VES trokšņa ietekmi uz urālpūcēm ir pretrunīgi,
tad ievērojot piesardzības principu, izvēlēties pēc iespējas klusāku VES modeli, lai nodrošinātu pēc iespējas mazāku ietekmi uz pūcēm. (O) </v>
      </c>
      <c r="D48" s="7"/>
    </row>
    <row r="49" spans="1:4" x14ac:dyDescent="0.35">
      <c r="A49" s="14" t="str">
        <f>'Apkopojums par pasākumiem'!AM3</f>
        <v>Biotopi (eksperta atzinums)</v>
      </c>
      <c r="B49" s="15" cm="1">
        <f t="array" ref="B49">INDEX('Apkopojums par pasākumiem'!A4:AX15,'Z4'!E1,39)</f>
        <v>0</v>
      </c>
      <c r="D49" s="7"/>
    </row>
    <row r="50" spans="1:4" ht="31.8" x14ac:dyDescent="0.35">
      <c r="A50" s="14" t="str">
        <f>'Apkopojums par pasākumiem'!AN3</f>
        <v>Biotopu aizsardzība rekomendācijas pēc IVN</v>
      </c>
      <c r="B50" s="15" cm="1">
        <f t="array" ref="B50">INDEX('Apkopojums par pasākumiem'!A4:AX15,'Z4'!E1,40)</f>
        <v>0</v>
      </c>
      <c r="D50" s="8"/>
    </row>
    <row r="51" spans="1:4" ht="31.8" x14ac:dyDescent="0.35">
      <c r="A51" s="14" t="str">
        <f>'Apkopojums par pasākumiem'!AO3</f>
        <v>Biotopu aizsardzība rekomendācijas pēc IVN Pamatojums</v>
      </c>
      <c r="B51" s="15" cm="1">
        <f t="array" ref="B51">INDEX('Apkopojums par pasākumiem'!A4:AX15,'Z4'!E1,41)</f>
        <v>0</v>
      </c>
    </row>
    <row r="52" spans="1:4" x14ac:dyDescent="0.35">
      <c r="A52" s="14" t="str">
        <f>'Apkopojums par pasākumiem'!AP3</f>
        <v>ĪA sugas (eksperta atzinums)</v>
      </c>
      <c r="B52" s="15" cm="1">
        <f t="array" ref="B52">INDEX('Apkopojums par pasākumiem'!A4:AX15,'Z4'!E1,42)</f>
        <v>0</v>
      </c>
    </row>
    <row r="53" spans="1:4" ht="79.5" x14ac:dyDescent="0.35">
      <c r="A53" s="14" t="str">
        <f>'Apkopojums par pasākumiem'!AQ3</f>
        <v>Sikspārņi (eksperta atzinums)</v>
      </c>
      <c r="B53" s="15" t="str" cm="1">
        <f t="array" ref="B53">INDEX('Apkopojums par pasākumiem'!A4:AX15,'Z4'!E1,43)</f>
        <v xml:space="preserve">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 </v>
      </c>
    </row>
    <row r="54" spans="1:4" ht="159" x14ac:dyDescent="0.35">
      <c r="A54" s="14" t="str">
        <f>'Apkopojums par pasākumiem'!AR3</f>
        <v>Sikspārņi rekomendācijas pēc IVN</v>
      </c>
      <c r="B54" s="15" t="str" cm="1">
        <f t="array" ref="B54">INDEX('Apkopojums par pasākumiem'!A4:AX15,'Z4'!E1,44)</f>
        <v xml:space="preserve">VES 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saskaņojot ar sertificētu sikspārņu ekspertu,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row>
    <row r="55" spans="1:4" ht="47.7" x14ac:dyDescent="0.35">
      <c r="A55" s="14" t="str">
        <f>'Apkopojums par pasākumiem'!AS3</f>
        <v>Sikspārņu aizsardzība rekomendācijas pēc IVN Pamatojums</v>
      </c>
      <c r="B55" s="15" t="str" cm="1">
        <f t="array" ref="B55">INDEX('Apkopojums par pasākumiem'!A4:AX15,'Z4'!E1,45)</f>
        <v>Viedo risinājumu tehnoloģijas tiek izmantotas arī citur eiropā un nodrošina gan efektīvu sikspārņu aizsardzību, gan lielāku elektroenerģijas izstrādi, piemēram, https://www.fleximaus.de/?lang=ne</v>
      </c>
    </row>
    <row r="56" spans="1:4" x14ac:dyDescent="0.35">
      <c r="A56" s="14" t="str">
        <f>'Apkopojums par pasākumiem'!AT3</f>
        <v>Troksnis</v>
      </c>
      <c r="B56" s="15" t="str" cm="1">
        <f t="array" ref="B56">INDEX('Apkopojums par pasākumiem'!A4:AX15,'Z4'!E1,46)</f>
        <v>Izvēlēties pēc iespējas klusāku VES turbīnas modeli (O)</v>
      </c>
    </row>
    <row r="57" spans="1:4" ht="31.8" x14ac:dyDescent="0.35">
      <c r="A57" s="14" t="str">
        <f>'Apkopojums par pasākumiem'!AU3</f>
        <v>Zemas frekvences troksnis</v>
      </c>
      <c r="B57" s="15" t="str" cm="1">
        <f t="array" ref="B57">INDEX('Apkopojums par pasākumiem'!A4:AX15,'Z4'!E1,47)</f>
        <v>Izvēlēties VES modeli un darbības režīmu, kas nodrošina iespējami zemākus zemās frekvences trokšņa līmeņus (O)</v>
      </c>
    </row>
    <row r="58" spans="1:4" x14ac:dyDescent="0.35">
      <c r="A58" s="14" t="str">
        <f>'Apkopojums par pasākumiem'!AV3</f>
        <v>Mirgošana</v>
      </c>
      <c r="B58" s="15" cm="1">
        <f t="array" ref="B58">INDEX('Apkopojums par pasākumiem'!A4:AX15,'Z4'!E1,48)</f>
        <v>0</v>
      </c>
    </row>
    <row r="59" spans="1:4" ht="79.5" x14ac:dyDescent="0.35">
      <c r="A59" s="14" t="str">
        <f>'Apkopojums par pasākumiem'!AW3</f>
        <v>Vides riski un avārijas</v>
      </c>
      <c r="B59" s="15" t="str" cm="1">
        <f t="array" ref="B59">INDEX('Apkopojums par pasākumiem'!A4:AX15,'Z4'!E1,49)</f>
        <v>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v>
      </c>
    </row>
    <row r="60" spans="1:4" ht="31.8" x14ac:dyDescent="0.35">
      <c r="A60" s="14" t="str">
        <f>'Apkopojums par pasākumiem'!AX3</f>
        <v>Sakaru sistēmas</v>
      </c>
      <c r="B60" s="15" t="str" cm="1">
        <f t="array" ref="B60">INDEX('Apkopojums par pasākumiem'!A4:AX15,'Z4'!E1,50)</f>
        <v xml:space="preserve">Ja tiek konstatēti apraides traucējumi pēc objekta realizācijas, tad nodrošināt risinājumus traucējuma novēršanai (R) </v>
      </c>
    </row>
  </sheetData>
  <mergeCells count="7">
    <mergeCell ref="A45:B45"/>
    <mergeCell ref="A1:B1"/>
    <mergeCell ref="A3:B3"/>
    <mergeCell ref="A5:B5"/>
    <mergeCell ref="A24:B24"/>
    <mergeCell ref="A41:B41"/>
    <mergeCell ref="A43:B43"/>
  </mergeCells>
  <pageMargins left="0.7" right="0.7" top="0.75" bottom="0.75" header="0.3" footer="0.3"/>
  <pageSetup paperSize="9" scale="74" fitToHeight="0" pageOrder="overThenDown" orientation="portrait" r:id="rId1"/>
  <rowBreaks count="2" manualBreakCount="2">
    <brk id="23" max="1" man="1"/>
    <brk id="40" max="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CD80F-064E-4F0C-91E1-B8423B05391C}">
  <sheetPr>
    <tabColor rgb="FF92D050"/>
    <pageSetUpPr fitToPage="1"/>
  </sheetPr>
  <dimension ref="A1:E60"/>
  <sheetViews>
    <sheetView tabSelected="1" view="pageBreakPreview" zoomScaleNormal="100" zoomScaleSheetLayoutView="100" workbookViewId="0">
      <selection activeCell="B44" sqref="B44"/>
    </sheetView>
  </sheetViews>
  <sheetFormatPr defaultRowHeight="15.9" x14ac:dyDescent="0.4"/>
  <cols>
    <col min="1" max="1" width="38.33203125" style="19" customWidth="1"/>
    <col min="2" max="2" width="78.25" style="19" customWidth="1"/>
    <col min="4" max="4" width="49.75" customWidth="1"/>
  </cols>
  <sheetData>
    <row r="1" spans="1:5" ht="20.6" x14ac:dyDescent="0.35">
      <c r="A1" s="72" t="str" cm="1">
        <f t="array" ref="A1">'Apkopojums par pasākumiem'!B1&amp;": " &amp; INDEX('Apkopojums par pasākumiem'!A4:AX15,'Z5'!E1,2)</f>
        <v>VES objekta nosaukums: Z5</v>
      </c>
      <c r="B1" s="72"/>
      <c r="E1">
        <v>5</v>
      </c>
    </row>
    <row r="3" spans="1:5" ht="18.25" x14ac:dyDescent="0.35">
      <c r="A3" s="73" t="str">
        <f>'Apkopojums par pasākumiem'!C1</f>
        <v>Būvniecības perioda nosacījumi/ ierobežojumi (O (obligātie); R (rekomendējošie))</v>
      </c>
      <c r="B3" s="73"/>
      <c r="D3" s="60"/>
    </row>
    <row r="4" spans="1:5" s="13" customFormat="1" x14ac:dyDescent="0.4">
      <c r="A4" s="12"/>
      <c r="B4" s="12"/>
      <c r="D4" s="61"/>
    </row>
    <row r="5" spans="1:5" ht="17.3" x14ac:dyDescent="0.45">
      <c r="A5" s="74" t="str">
        <f>'Apkopojums par pasākumiem'!C2</f>
        <v>VES un montāžas un apkalpes laukums</v>
      </c>
      <c r="B5" s="74"/>
      <c r="D5" s="62"/>
    </row>
    <row r="6" spans="1:5" ht="47.7" x14ac:dyDescent="0.35">
      <c r="A6" s="14" t="str">
        <f>'Apkopojums par pasākumiem'!C3</f>
        <v xml:space="preserve">Putnu aizsardzība eksperta atzinums </v>
      </c>
      <c r="B6" s="15" t="str" cm="1">
        <f t="array" ref="B6">INDEX('Apkopojums par pasākumiem'!A4:AX15,'Z5'!E1,3)</f>
        <v xml:space="preserve">Mežistrāde veicama no 1. septembra līdz 1. februārim (R); Laikā starp 1. martu un 1. augustu rekomendēts neplānot nekādus darbus, kas saistīti ar paaugstinātu trokšņa un mākslīgā apgaismojuma emisiju (R) </v>
      </c>
      <c r="D6" s="62"/>
    </row>
    <row r="7" spans="1:5" ht="79.5" x14ac:dyDescent="0.35">
      <c r="A7" s="14" t="str">
        <f>'Apkopojums par pasākumiem'!D3</f>
        <v xml:space="preserve">Putnu aizsardzības rekomendācijas un nosacījumi pēc IVN </v>
      </c>
      <c r="B7" s="15" t="str" cm="1">
        <f t="array" ref="B7">INDEX('Apkopojums par pasākumiem'!A4:AX15,'Z5'!E1,4)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2"/>
    </row>
    <row r="8" spans="1:5" ht="95.4" x14ac:dyDescent="0.35">
      <c r="A8" s="14" t="str">
        <f>'Apkopojums par pasākumiem'!E3</f>
        <v>Putnu aizsardzības rekomendācijas un nosacījumi pēc IVN Pamatojums</v>
      </c>
      <c r="B8" s="15" t="str" cm="1">
        <f t="array" ref="B8">INDEX('Apkopojums par pasākumiem'!A4:AX15,'Z5'!E1,5)</f>
        <v>Ministru kabineta noteikumi Nr.936. nosaka ka,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62"/>
    </row>
    <row r="9" spans="1:5" ht="47.7" x14ac:dyDescent="0.35">
      <c r="A9" s="14" t="str">
        <f>'Apkopojums par pasākumiem'!F3</f>
        <v xml:space="preserve">Biotopi (eksperta atzinums) </v>
      </c>
      <c r="B9" s="15" t="str" cm="1">
        <f t="array" ref="B9">INDEX('Apkopojums par pasākumiem'!A4:AX15,'Z5'!E1,6)</f>
        <v>VES novietnes apkārtnē uz dienvidiem un rietumiem ir meža nogabali - kastaņbrūnās artonijas dzīvotne. Paredzama negatīva ietekme uz dzīvotnes mikroklimatu (1,1 ha) un hidroloģisko režīmu (līdz 2,6 ha). (O)</v>
      </c>
      <c r="D9" s="62"/>
    </row>
    <row r="10" spans="1:5" ht="63.6" x14ac:dyDescent="0.35">
      <c r="A10" s="14" t="str">
        <f>'Apkopojums par pasākumiem'!G3</f>
        <v>Biotopu aizsardzība rekomendācijas pēc IVN</v>
      </c>
      <c r="B10" s="15" t="str" cm="1">
        <f t="array" ref="B10">INDEX('Apkopojums par pasākumiem'!A4:AX15,'Z5'!E1,7)</f>
        <v xml:space="preserve">Veidot novietni bez sāngrāvjiem rietumu un dienvidu pusē, lai iespējami samazinātu susināšanas ietekmi uz kastaņbrūnās artonijas dzīvotni (O). VES izbūve un ar to saistītās infrastruktūras izveide tiek īstenota tā, lai netiktu būtiski izmainīts hidroloģiskais režīms mitrāju teritorijās.  </v>
      </c>
      <c r="D10" s="62"/>
    </row>
    <row r="11" spans="1:5" ht="31.8" x14ac:dyDescent="0.35">
      <c r="A11" s="14" t="str">
        <f>'Apkopojums par pasākumiem'!H3</f>
        <v>Biotopu aizsardzība rekomendācijas pēc IVN Pamatojums</v>
      </c>
      <c r="B11" s="15" t="str" cm="1">
        <f t="array" ref="B11">INDEX('Apkopojums par pasākumiem'!A4:AX15,'Z5'!E1,8)</f>
        <v>VES parka projektēšanas laikā, risinājums saskaņojams ar sertificētu biotopu un sugu ekspertu (O)</v>
      </c>
      <c r="D11" s="62"/>
    </row>
    <row r="12" spans="1:5" ht="47.7" x14ac:dyDescent="0.35">
      <c r="A12" s="14" t="str">
        <f>'Apkopojums par pasākumiem'!I3</f>
        <v xml:space="preserve">ĪA sugas (eksperta atzinums) </v>
      </c>
      <c r="B12" s="15" t="str" cm="1">
        <f t="array" ref="B12">INDEX('Apkopojums par pasākumiem'!A4:AX15,'Z5'!E1,9)</f>
        <v xml:space="preserve"> kritalas ar diametru &gt;25 cm nepieciešams saglabāt un pārvietot uz blakusesošajām mežaudzēm (visos gadījumos)  (R) ; Jāizvairās no pievestas melnzemes izmantošanas, lai teritorijā neievestu invazīvo sugu sēklas (O)</v>
      </c>
      <c r="D12" s="62"/>
    </row>
    <row r="13" spans="1:5" ht="31.8" x14ac:dyDescent="0.35">
      <c r="A13" s="14" t="str">
        <f>'Apkopojums par pasākumiem'!J3</f>
        <v>ĪA sugas rekomendācijas pēc IVN</v>
      </c>
      <c r="B13" s="15" t="str" cm="1">
        <f t="array" ref="B13">INDEX('Apkopojums par pasākumiem'!A4:AX15,'Z5'!E1,10)</f>
        <v xml:space="preserve">kritalas ar diametru &gt;25 cm nepieciešams saglabāt un pārvietot uz blakusesošajām mežaudzēm  (R) ; Būvdarbos izmantot melnzemi, kas iegūta projekta teritorijā (O) </v>
      </c>
      <c r="D13" s="62"/>
    </row>
    <row r="14" spans="1:5" ht="31.8" x14ac:dyDescent="0.35">
      <c r="A14" s="14" t="str">
        <f>'Apkopojums par pasākumiem'!K3</f>
        <v>ĪA sugas rekomendācijas pēc IVN Pamatojums</v>
      </c>
      <c r="B14" s="15" t="str" cm="1">
        <f t="array" ref="B14">INDEX('Apkopojums par pasākumiem'!A4:AX15,'Z5'!E1,11)</f>
        <v>VES parka projektēšanas laikā, risinājums saskaņojams ar sertificētu biotopu un sugu ekspertu</v>
      </c>
      <c r="D14" s="62"/>
    </row>
    <row r="15" spans="1:5" ht="63.6" x14ac:dyDescent="0.35">
      <c r="A15" s="14" t="str">
        <f>'Apkopojums par pasākumiem'!L3</f>
        <v xml:space="preserve">Troksnis </v>
      </c>
      <c r="B15" s="15" t="str" cm="1">
        <f t="array" ref="B15">INDEX('Apkopojums par pasākumiem'!A4:AX15,'Z5'!E1,12)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15" s="62"/>
    </row>
    <row r="16" spans="1:5" x14ac:dyDescent="0.35">
      <c r="A16" s="14" t="str">
        <f>'Apkopojums par pasākumiem'!M3</f>
        <v>Ainava</v>
      </c>
      <c r="B16" s="15" cm="1">
        <f t="array" ref="B16">INDEX('Apkopojums par pasākumiem'!A4:AX15,'Z5'!E1,13)</f>
        <v>0</v>
      </c>
      <c r="D16" s="62"/>
    </row>
    <row r="17" spans="1:4" ht="63.6" x14ac:dyDescent="0.35">
      <c r="A17" s="14" t="str">
        <f>'Apkopojums par pasākumiem'!N3</f>
        <v>Kultūrvēsturiskās vērtības</v>
      </c>
      <c r="B17" s="15" t="str" cm="1">
        <f t="array" ref="B17">INDEX('Apkopojums par pasākumiem'!A4:AX15,'Z5'!E1,14)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2"/>
    </row>
    <row r="18" spans="1:4" ht="63.6" x14ac:dyDescent="0.4">
      <c r="A18" s="14" t="str">
        <f>'Apkopojums par pasākumiem'!O3</f>
        <v>Ietekme uz gaisa kvalitāti</v>
      </c>
      <c r="B18" s="16" t="str" cm="1">
        <f t="array" ref="B18">INDEX('Apkopojums par pasākumiem'!A4:AX15,'Z5'!E1,15)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2"/>
    </row>
    <row r="19" spans="1:4" x14ac:dyDescent="0.4">
      <c r="A19" s="14" t="str">
        <f>'Apkopojums par pasākumiem'!P3</f>
        <v>Atkritumu apsaimniekošana</v>
      </c>
      <c r="B19" s="16" t="str" cm="1">
        <f t="array" ref="B19">INDEX('Apkopojums par pasākumiem'!A4:AX15,'Z5'!E1,16)</f>
        <v>Atkritumu apsaimniekošana atbilstoši normatīvo aktu prasībām (O)</v>
      </c>
      <c r="D19" s="62"/>
    </row>
    <row r="20" spans="1:4" ht="31.8" x14ac:dyDescent="0.4">
      <c r="A20" s="14" t="str">
        <f>'Apkopojums par pasākumiem'!Q3</f>
        <v>Ietekme uz virszemes ūdensobjektiem</v>
      </c>
      <c r="B20" s="16" t="str" cm="1">
        <f t="array" ref="B20">INDEX('Apkopojums par pasākumiem'!A4:AX15,'Z5'!E1,17)</f>
        <v xml:space="preserve">Regulāra tehnikas un mehānismu pārbaude, lai novērstu iespējamu eļļas un citu bīstamo vielu noplūdi (R) </v>
      </c>
      <c r="D20" s="62"/>
    </row>
    <row r="21" spans="1:4" ht="31.8" x14ac:dyDescent="0.4">
      <c r="A21" s="14" t="str">
        <f>'Apkopojums par pasākumiem'!R3</f>
        <v>Ietekme uz grutsūdeņiem</v>
      </c>
      <c r="B21" s="16" t="str" cm="1">
        <f t="array" ref="B21">INDEX('Apkopojums par pasākumiem'!A4:AX15,'Z5'!E1,18)</f>
        <v xml:space="preserve">Regulāra tehnikas un mehānismu pārbaude, lai novērstu iespējamu eļļas un citu bīstamo vielu noplūdi (R) </v>
      </c>
      <c r="D21" s="63"/>
    </row>
    <row r="22" spans="1:4" ht="47.7" x14ac:dyDescent="0.4">
      <c r="A22" s="14" t="str">
        <f>'Apkopojums par pasākumiem'!S3</f>
        <v>Ietekme uz meliorācijas sistēmām</v>
      </c>
      <c r="B22" s="16" t="str" cm="1">
        <f t="array" ref="B22">INDEX('Apkopojums par pasākumiem'!A4:AX15,'Z5'!E1,19)</f>
        <v>Ja nepieciešams, tad izstrādāt meliorācijas sistēmas pārkārtošanas projektu. Ja tiek konstatēta iespējama ietekme uz sugām vai biotopiem, tad piesaistīt sugu un biotopu ekspertu. (O)</v>
      </c>
      <c r="D22" s="63"/>
    </row>
    <row r="23" spans="1:4" x14ac:dyDescent="0.4">
      <c r="A23" s="18"/>
      <c r="B23" s="17"/>
      <c r="D23" s="7"/>
    </row>
    <row r="24" spans="1:4" ht="17.3" x14ac:dyDescent="0.35">
      <c r="A24" s="71" t="str">
        <f>'Apkopojums par pasākumiem'!T2</f>
        <v>Piebraucamais ceļš, elektrokabeļa trase</v>
      </c>
      <c r="B24" s="71"/>
      <c r="D24" s="7"/>
    </row>
    <row r="25" spans="1:4" x14ac:dyDescent="0.35">
      <c r="A25" s="14" t="str">
        <f>'Apkopojums par pasākumiem'!T3</f>
        <v>Putnu aizsardzība (eksperta atzinums)</v>
      </c>
      <c r="B25" s="15" cm="1">
        <f t="array" ref="B25">INDEX('Apkopojums par pasākumiem'!A4:AX15,'Z5'!E1,20)</f>
        <v>0</v>
      </c>
      <c r="D25" s="9"/>
    </row>
    <row r="26" spans="1:4" ht="79.5" x14ac:dyDescent="0.35">
      <c r="A26" s="14" t="str">
        <f>'Apkopojums par pasākumiem'!U3</f>
        <v>Putnu aizsardzība rekomendācijas pēc IVN</v>
      </c>
      <c r="B26" s="15" t="str" cm="1">
        <f t="array" ref="B26">INDEX('Apkopojums par pasākumiem'!A4:AX15,'Z5'!E1,21)</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6" s="9"/>
    </row>
    <row r="27" spans="1:4" ht="31.8" x14ac:dyDescent="0.35">
      <c r="A27" s="14" t="str">
        <f>'Apkopojums par pasākumiem'!V3</f>
        <v>Putnu aizsardzības rekomendācijas un nosacījumi pēc IVN Pamatojums</v>
      </c>
      <c r="B27" s="15" t="str" cm="1">
        <f t="array" ref="B27">INDEX('Apkopojums par pasākumiem'!A4:AX15,'Z5'!E1,22)</f>
        <v>Koku ciršanas darbi, kas saistīti ar VES būvniecību, un būvniecības darbi saskaņojami ar sertificētu putnu ekspertu (O)</v>
      </c>
      <c r="D27" s="7"/>
    </row>
    <row r="28" spans="1:4" ht="31.8" x14ac:dyDescent="0.35">
      <c r="A28" s="14" t="str">
        <f>'Apkopojums par pasākumiem'!W3</f>
        <v xml:space="preserve">Biotopi (eksperta atzinums) </v>
      </c>
      <c r="B28" s="15" t="str" cm="1">
        <f t="array" ref="B28">INDEX('Apkopojums par pasākumiem'!A4:AX15,'Z5'!E1,23)</f>
        <v xml:space="preserve">Uz austrumiem no pieslēguma esošajam ceļam atrodas biotops 91E0 Aluviāli meži (nr.24AP116_111) un vairāku ĪA sugu dzīvotnes (R) </v>
      </c>
      <c r="D28" s="7"/>
    </row>
    <row r="29" spans="1:4" ht="31.8" x14ac:dyDescent="0.35">
      <c r="A29" s="14" t="str">
        <f>'Apkopojums par pasākumiem'!X3</f>
        <v>Biotopu aizsardzība rekomendācijas pēc IVN</v>
      </c>
      <c r="B29" s="15" t="str" cm="1">
        <f t="array" ref="B29">INDEX('Apkopojums par pasākumiem'!A4:AX15,'Z5'!E1,24)</f>
        <v xml:space="preserve">Nav pieļaujams padziļināt ceļa grāvi esošā ceļa austrumu pusē, veidojot pieslēgumu piebraucamajam ceļas un VES novietni (R) </v>
      </c>
      <c r="D29" s="8"/>
    </row>
    <row r="30" spans="1:4" ht="127.2" x14ac:dyDescent="0.35">
      <c r="A30" s="14" t="str">
        <f>'Apkopojums par pasākumiem'!Y3</f>
        <v>Biotopu aizsardzība rekomendācijas pēc IVN Pamatojums</v>
      </c>
      <c r="B30" s="15" t="str" cm="1">
        <f t="array" ref="B30">INDEX('Apkopojums par pasākumiem'!A4:AX15,'Z5'!E1,25)</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D30" s="10"/>
    </row>
    <row r="31" spans="1:4" x14ac:dyDescent="0.35">
      <c r="A31" s="14" t="str">
        <f>'Apkopojums par pasākumiem'!Z3</f>
        <v>ĪA sugas (eksperta atzinums)</v>
      </c>
      <c r="B31" s="15" cm="1">
        <f t="array" ref="B31">INDEX('Apkopojums par pasākumiem'!A4:AX15,'Z5'!E1,26)</f>
        <v>0</v>
      </c>
      <c r="D31" s="10"/>
    </row>
    <row r="32" spans="1:4" x14ac:dyDescent="0.35">
      <c r="A32" s="14" t="str">
        <f>'Apkopojums par pasākumiem'!AA3</f>
        <v>ĪA sugas rekomendācijas pēc IVN</v>
      </c>
      <c r="B32" s="15" cm="1">
        <f t="array" ref="B32">INDEX('Apkopojums par pasākumiem'!A4:AX15,'Z5'!E1,27)</f>
        <v>0</v>
      </c>
    </row>
    <row r="33" spans="1:4" ht="31.8" x14ac:dyDescent="0.4">
      <c r="A33" s="14" t="str">
        <f>'Apkopojums par pasākumiem'!AB3</f>
        <v>ĪA sugas rekomendācijas pēc IVN Pamatojums</v>
      </c>
      <c r="B33" s="15" cm="1">
        <f t="array" ref="B33">INDEX('Apkopojums par pasākumiem'!A4:AX15,'Z5'!E1,28)</f>
        <v>0</v>
      </c>
      <c r="D33" s="13"/>
    </row>
    <row r="34" spans="1:4" ht="63.6" x14ac:dyDescent="0.35">
      <c r="A34" s="14" t="str">
        <f>'Apkopojums par pasākumiem'!AC3</f>
        <v>Troksnis</v>
      </c>
      <c r="B34" s="15" t="str" cm="1">
        <f t="array" ref="B34">INDEX('Apkopojums par pasākumiem'!A4:AX15,'Z5'!E1,29)</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34" s="11"/>
    </row>
    <row r="35" spans="1:4" ht="63.6" x14ac:dyDescent="0.4">
      <c r="A35" s="14" t="str">
        <f>'Apkopojums par pasākumiem'!AD3</f>
        <v>Kultūrvēsturiskās vērtības</v>
      </c>
      <c r="B35" s="15" t="str" cm="1">
        <f t="array" ref="B35">INDEX('Apkopojums par pasākumiem'!A4:AX15,'Z5'!E1,30)</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5" s="13"/>
    </row>
    <row r="36" spans="1:4" ht="63.6" x14ac:dyDescent="0.4">
      <c r="A36" s="14" t="str">
        <f>'Apkopojums par pasākumiem'!AE3</f>
        <v>Ietekme uz gaisa kvalitāti</v>
      </c>
      <c r="B36" s="15" t="str" cm="1">
        <f t="array" ref="B36">INDEX('Apkopojums par pasākumiem'!A4:AX15,'Z5'!E1,31)</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6" s="13"/>
    </row>
    <row r="37" spans="1:4" x14ac:dyDescent="0.4">
      <c r="A37" s="14" t="str">
        <f>'Apkopojums par pasākumiem'!AF3</f>
        <v>Atkritumu apsaimniekošana</v>
      </c>
      <c r="B37" s="15" t="str" cm="1">
        <f t="array" ref="B37">INDEX('Apkopojums par pasākumiem'!A4:AX15,'Z5'!E1,32)</f>
        <v>Atkritumu apsaimniekošana atbilstoši normatīvo aktu prasībām (O)</v>
      </c>
      <c r="D37" s="13"/>
    </row>
    <row r="38" spans="1:4" ht="31.8" x14ac:dyDescent="0.4">
      <c r="A38" s="14" t="str">
        <f>'Apkopojums par pasākumiem'!AG3</f>
        <v>Ietekme uz virszemes ūdensobjektiem</v>
      </c>
      <c r="B38" s="15" t="str" cm="1">
        <f t="array" ref="B38">INDEX('Apkopojums par pasākumiem'!A4:AX15,'Z5'!E1,33)</f>
        <v xml:space="preserve">Regulāra tehnikas un mehānismu pārbaude, lai novērstu iespējamu eļļas un citu bīstamo vielu noplūdi (R) </v>
      </c>
      <c r="D38" s="13"/>
    </row>
    <row r="39" spans="1:4" ht="47.7" x14ac:dyDescent="0.4">
      <c r="A39" s="14" t="str">
        <f>'Apkopojums par pasākumiem'!AH3</f>
        <v>Ietekme uz grutsūdeņiem</v>
      </c>
      <c r="B39" s="15" t="str" cm="1">
        <f t="array" ref="B39">INDEX('Apkopojums par pasākumiem'!A4:AX15,'Z5'!E1,34)</f>
        <v xml:space="preserve">Regulāra tehnikas un mehānismu pārbaude, lai novērstu iespējamu eļļas un citu bīstamo vielu noplūdi. Grunts piesārņojuma līmeņa novērtēšana pirms laukuma demontāžas (R) </v>
      </c>
      <c r="D39" s="13"/>
    </row>
    <row r="40" spans="1:4" ht="47.7" x14ac:dyDescent="0.35">
      <c r="A40" s="14" t="str">
        <f>'Apkopojums par pasākumiem'!AI3</f>
        <v>Ietekme uz meliorācijas sistēmām</v>
      </c>
      <c r="B40" s="15" t="str" cm="1">
        <f t="array" ref="B40">INDEX('Apkopojums par pasākumiem'!A4:AX15,'Z5'!E1,35)</f>
        <v>Ja nepieciešams, tad izstrādāt meliorācijas sistēmas pārkārtošanas projektu. Ja tiek konstatēta iespējama ietekme uz sugām vai biotopiem, tad piesaistīt sugu un biotopu ekspertu. (O)</v>
      </c>
      <c r="D40" s="9"/>
    </row>
    <row r="41" spans="1:4" ht="20.6" x14ac:dyDescent="0.35">
      <c r="A41" s="72" t="str" cm="1">
        <f t="array" ref="A41">'Apkopojums par pasākumiem'!B1&amp;": " &amp; INDEX('Apkopojums par pasākumiem'!A4:AX15,'Z5'!E1,2)</f>
        <v>VES objekta nosaukums: Z5</v>
      </c>
      <c r="B41" s="72"/>
      <c r="D41" s="8"/>
    </row>
    <row r="42" spans="1:4" s="13" customFormat="1" hidden="1" x14ac:dyDescent="0.4">
      <c r="A42" s="12"/>
      <c r="B42" s="12"/>
      <c r="D42" s="8"/>
    </row>
    <row r="43" spans="1:4" ht="18.25" x14ac:dyDescent="0.35">
      <c r="A43" s="75" t="str">
        <f>'Apkopojums par pasākumiem'!AJ1</f>
        <v>Ekspluatācijas perioda ierobežojumi (O (obligātie); R (rekomendējošie))</v>
      </c>
      <c r="B43" s="75"/>
      <c r="D43" s="8"/>
    </row>
    <row r="44" spans="1:4" s="13" customFormat="1" hidden="1" x14ac:dyDescent="0.4">
      <c r="A44" s="12"/>
      <c r="B44" s="12"/>
      <c r="D44" s="8"/>
    </row>
    <row r="45" spans="1:4" ht="17.3" x14ac:dyDescent="0.35">
      <c r="A45" s="71" t="str">
        <f>'Apkopojums par pasākumiem'!AJ2</f>
        <v>VES un montāžas un apkalpes laukumi</v>
      </c>
      <c r="B45" s="71"/>
      <c r="D45" s="7"/>
    </row>
    <row r="46" spans="1:4" ht="143.1" x14ac:dyDescent="0.35">
      <c r="A46" s="14" t="str">
        <f>'Apkopojums par pasākumiem'!AJ3</f>
        <v>Putnu aizsardzība (eksperta atzinums, rekomendējošie pasākumi)</v>
      </c>
      <c r="B46" s="15" t="str" cm="1">
        <f t="array" ref="B46">INDEX('Apkopojums par pasākumiem'!A4:AX15,'Z5'!E1,36)</f>
        <v>Uzstādīt VES apturēšanas kameru sistēmas (jānodrošina tādas sistēmas, kas turbīnu rotorus spēs apstādināt vai vismaz būtiski sabremzēt pirms putns ir ielidojis sadursmju riska zonā)(O);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(O), (3) ievērot pūču aizsardzības pasākumus (trokšņa ierobežojumi) (R)</v>
      </c>
      <c r="D46" s="7"/>
    </row>
    <row r="47" spans="1:4" ht="174.9" x14ac:dyDescent="0.35">
      <c r="A47" s="14" t="str">
        <f>'Apkopojums par pasākumiem'!AK3</f>
        <v>Putnu aizsardzība rekomendācijas pēc IVN</v>
      </c>
      <c r="B47" s="15" t="str" cm="1">
        <f t="array" ref="B47">INDEX('Apkopojums par pasākumiem'!A4:AX15,'Z5'!E1,37)</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(O) , (2) VES apturēt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v>
      </c>
      <c r="D47" s="7"/>
    </row>
    <row r="48" spans="1:4" ht="47.7" x14ac:dyDescent="0.35">
      <c r="A48" s="14" t="str">
        <f>'Apkopojums par pasākumiem'!AL3</f>
        <v>Putnu aizsardzība rekomendācijas pēc IVN Pamatojums</v>
      </c>
      <c r="B48" s="15" t="str" cm="1">
        <f t="array" ref="B48">INDEX('Apkopojums par pasākumiem'!A4:AX15,'Z5'!E1,38)</f>
        <v xml:space="preserve">Tā kā pētījumi par VES trokšņa ietekmi uz urālpūcēm ir pretrunīgi,
tad ievērojot piesardzības principu, izvēlēties pēc iespējas klusāku VES modeli, lai nodrošinātu pēc iespējas mazāku ietekmi uz pūcēm. (O) </v>
      </c>
      <c r="D48" s="7"/>
    </row>
    <row r="49" spans="1:4" x14ac:dyDescent="0.35">
      <c r="A49" s="14" t="str">
        <f>'Apkopojums par pasākumiem'!AM3</f>
        <v>Biotopi (eksperta atzinums)</v>
      </c>
      <c r="B49" s="15" cm="1">
        <f t="array" ref="B49">INDEX('Apkopojums par pasākumiem'!A4:AX15,'Z5'!E1,39)</f>
        <v>0</v>
      </c>
      <c r="D49" s="7"/>
    </row>
    <row r="50" spans="1:4" ht="31.8" x14ac:dyDescent="0.35">
      <c r="A50" s="14" t="str">
        <f>'Apkopojums par pasākumiem'!AN3</f>
        <v>Biotopu aizsardzība rekomendācijas pēc IVN</v>
      </c>
      <c r="B50" s="15" cm="1">
        <f t="array" ref="B50">INDEX('Apkopojums par pasākumiem'!A4:AX15,'Z5'!E1,40)</f>
        <v>0</v>
      </c>
      <c r="D50" s="8"/>
    </row>
    <row r="51" spans="1:4" ht="31.8" x14ac:dyDescent="0.35">
      <c r="A51" s="14" t="str">
        <f>'Apkopojums par pasākumiem'!AO3</f>
        <v>Biotopu aizsardzība rekomendācijas pēc IVN Pamatojums</v>
      </c>
      <c r="B51" s="15" cm="1">
        <f t="array" ref="B51">INDEX('Apkopojums par pasākumiem'!A4:AX15,'Z5'!E1,41)</f>
        <v>0</v>
      </c>
    </row>
    <row r="52" spans="1:4" x14ac:dyDescent="0.35">
      <c r="A52" s="14" t="str">
        <f>'Apkopojums par pasākumiem'!AP3</f>
        <v>ĪA sugas (eksperta atzinums)</v>
      </c>
      <c r="B52" s="15" cm="1">
        <f t="array" ref="B52">INDEX('Apkopojums par pasākumiem'!A4:AX15,'Z5'!E1,42)</f>
        <v>0</v>
      </c>
    </row>
    <row r="53" spans="1:4" ht="79.5" x14ac:dyDescent="0.35">
      <c r="A53" s="14" t="str">
        <f>'Apkopojums par pasākumiem'!AQ3</f>
        <v>Sikspārņi (eksperta atzinums)</v>
      </c>
      <c r="B53" s="15" t="str" cm="1">
        <f t="array" ref="B53">INDEX('Apkopojums par pasākumiem'!A4:AX15,'Z5'!E1,43)</f>
        <v xml:space="preserve">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 </v>
      </c>
    </row>
    <row r="54" spans="1:4" ht="159" x14ac:dyDescent="0.35">
      <c r="A54" s="14" t="str">
        <f>'Apkopojums par pasākumiem'!AR3</f>
        <v>Sikspārņi rekomendācijas pēc IVN</v>
      </c>
      <c r="B54" s="15" t="str" cm="1">
        <f t="array" ref="B54">INDEX('Apkopojums par pasākumiem'!A4:AX15,'Z5'!E1,44)</f>
        <v xml:space="preserve">VES 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saskaņojot ar sertificētu sikspārņu ekspertu,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row>
    <row r="55" spans="1:4" ht="47.7" x14ac:dyDescent="0.35">
      <c r="A55" s="14" t="str">
        <f>'Apkopojums par pasākumiem'!AS3</f>
        <v>Sikspārņu aizsardzība rekomendācijas pēc IVN Pamatojums</v>
      </c>
      <c r="B55" s="15" t="str" cm="1">
        <f t="array" ref="B55">INDEX('Apkopojums par pasākumiem'!A4:AX15,'Z5'!E1,45)</f>
        <v>Viedo risinājumu tehnoloģijas tiek izmantotas arī citur eiropā un nodrošina gan efektīvu sikspārņu aizsardzību, gan lielāku elektroenerģijas izstrādi, piemēram, https://www.fleximaus.de/?lang=ne</v>
      </c>
    </row>
    <row r="56" spans="1:4" x14ac:dyDescent="0.35">
      <c r="A56" s="14" t="str">
        <f>'Apkopojums par pasākumiem'!AT3</f>
        <v>Troksnis</v>
      </c>
      <c r="B56" s="15" t="str" cm="1">
        <f t="array" ref="B56">INDEX('Apkopojums par pasākumiem'!A4:AX15,'Z5'!E1,46)</f>
        <v>Izvēlēties pēc iespējas klusāku VES turbīnas modeli (O)</v>
      </c>
    </row>
    <row r="57" spans="1:4" ht="31.8" x14ac:dyDescent="0.35">
      <c r="A57" s="14" t="str">
        <f>'Apkopojums par pasākumiem'!AU3</f>
        <v>Zemas frekvences troksnis</v>
      </c>
      <c r="B57" s="15" t="str" cm="1">
        <f t="array" ref="B57">INDEX('Apkopojums par pasākumiem'!A4:AX15,'Z5'!E1,47)</f>
        <v>Izvēlēties VES modeli un darbības režīmu, kas nodrošina iespējami zemākus zemās frekvences trokšņa līmeņus (O)</v>
      </c>
    </row>
    <row r="58" spans="1:4" x14ac:dyDescent="0.35">
      <c r="A58" s="14" t="str">
        <f>'Apkopojums par pasākumiem'!AV3</f>
        <v>Mirgošana</v>
      </c>
      <c r="B58" s="15" cm="1">
        <f t="array" ref="B58">INDEX('Apkopojums par pasākumiem'!A4:AX15,'Z5'!E1,48)</f>
        <v>0</v>
      </c>
    </row>
    <row r="59" spans="1:4" ht="79.5" x14ac:dyDescent="0.35">
      <c r="A59" s="14" t="str">
        <f>'Apkopojums par pasākumiem'!AW3</f>
        <v>Vides riski un avārijas</v>
      </c>
      <c r="B59" s="15" t="str" cm="1">
        <f t="array" ref="B59">INDEX('Apkopojums par pasākumiem'!A4:AX15,'Z5'!E1,49)</f>
        <v>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v>
      </c>
    </row>
    <row r="60" spans="1:4" ht="31.8" x14ac:dyDescent="0.35">
      <c r="A60" s="14" t="str">
        <f>'Apkopojums par pasākumiem'!AX3</f>
        <v>Sakaru sistēmas</v>
      </c>
      <c r="B60" s="15" t="str" cm="1">
        <f t="array" ref="B60">INDEX('Apkopojums par pasākumiem'!A4:AX15,'Z5'!E1,50)</f>
        <v xml:space="preserve">Ja tiek konstatēti apraides traucējumi pēc objekta realizācijas, tad nodrošināt risinājumus traucējuma novēršanai (R) </v>
      </c>
    </row>
  </sheetData>
  <mergeCells count="7">
    <mergeCell ref="A45:B45"/>
    <mergeCell ref="A1:B1"/>
    <mergeCell ref="A3:B3"/>
    <mergeCell ref="A5:B5"/>
    <mergeCell ref="A24:B24"/>
    <mergeCell ref="A41:B41"/>
    <mergeCell ref="A43:B43"/>
  </mergeCells>
  <pageMargins left="0.7" right="0.7" top="0.75" bottom="0.75" header="0.3" footer="0.3"/>
  <pageSetup paperSize="9" scale="74" fitToHeight="0" pageOrder="overThenDown" orientation="portrait" r:id="rId1"/>
  <rowBreaks count="2" manualBreakCount="2">
    <brk id="23" max="1" man="1"/>
    <brk id="40" max="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8A57A-8F90-42FF-80BE-0CC561133522}">
  <sheetPr>
    <tabColor rgb="FF92D050"/>
    <pageSetUpPr fitToPage="1"/>
  </sheetPr>
  <dimension ref="A1:E60"/>
  <sheetViews>
    <sheetView tabSelected="1" view="pageBreakPreview" topLeftCell="A35" zoomScaleNormal="100" zoomScaleSheetLayoutView="100" workbookViewId="0">
      <selection activeCell="B44" sqref="B44"/>
    </sheetView>
  </sheetViews>
  <sheetFormatPr defaultRowHeight="15.9" x14ac:dyDescent="0.4"/>
  <cols>
    <col min="1" max="1" width="38.33203125" style="19" customWidth="1"/>
    <col min="2" max="2" width="78.25" style="19" customWidth="1"/>
    <col min="4" max="4" width="49.75" customWidth="1"/>
  </cols>
  <sheetData>
    <row r="1" spans="1:5" ht="20.6" x14ac:dyDescent="0.35">
      <c r="A1" s="72" t="str" cm="1">
        <f t="array" ref="A1">'Apkopojums par pasākumiem'!B1&amp;": " &amp; INDEX('Apkopojums par pasākumiem'!A4:AX15,'Z6'!E1,2)</f>
        <v>VES objekta nosaukums: Z6</v>
      </c>
      <c r="B1" s="72"/>
      <c r="E1">
        <v>6</v>
      </c>
    </row>
    <row r="3" spans="1:5" ht="18.25" x14ac:dyDescent="0.35">
      <c r="A3" s="73" t="str">
        <f>'Apkopojums par pasākumiem'!C1</f>
        <v>Būvniecības perioda nosacījumi/ ierobežojumi (O (obligātie); R (rekomendējošie))</v>
      </c>
      <c r="B3" s="73"/>
      <c r="D3" s="60"/>
    </row>
    <row r="4" spans="1:5" s="13" customFormat="1" x14ac:dyDescent="0.4">
      <c r="A4" s="12"/>
      <c r="B4" s="12"/>
      <c r="D4" s="61"/>
    </row>
    <row r="5" spans="1:5" ht="17.3" x14ac:dyDescent="0.45">
      <c r="A5" s="74" t="str">
        <f>'Apkopojums par pasākumiem'!C2</f>
        <v>VES un montāžas un apkalpes laukums</v>
      </c>
      <c r="B5" s="74"/>
      <c r="D5" s="62"/>
    </row>
    <row r="6" spans="1:5" ht="47.7" x14ac:dyDescent="0.35">
      <c r="A6" s="14" t="str">
        <f>'Apkopojums par pasākumiem'!C3</f>
        <v xml:space="preserve">Putnu aizsardzība eksperta atzinums </v>
      </c>
      <c r="B6" s="15" t="str" cm="1">
        <f t="array" ref="B6">INDEX('Apkopojums par pasākumiem'!A4:AX15,'Z6'!E1,3)</f>
        <v xml:space="preserve">Mežistrāde veicama no 1. septembra līdz 1. februārim (R); Laikā starp 1. martu un 1. augustu rekomendēts neplānot nekādus darbus, kas saistīti ar paaugstinātu trokšņa un mākslīgā apgaismojuma emisiju (R) </v>
      </c>
      <c r="D6" s="62"/>
    </row>
    <row r="7" spans="1:5" ht="79.5" x14ac:dyDescent="0.35">
      <c r="A7" s="14" t="str">
        <f>'Apkopojums par pasākumiem'!D3</f>
        <v xml:space="preserve">Putnu aizsardzības rekomendācijas un nosacījumi pēc IVN </v>
      </c>
      <c r="B7" s="15" t="str" cm="1">
        <f t="array" ref="B7">INDEX('Apkopojums par pasākumiem'!A4:AX15,'Z6'!E1,4)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2"/>
    </row>
    <row r="8" spans="1:5" ht="95.4" x14ac:dyDescent="0.35">
      <c r="A8" s="14" t="str">
        <f>'Apkopojums par pasākumiem'!E3</f>
        <v>Putnu aizsardzības rekomendācijas un nosacījumi pēc IVN Pamatojums</v>
      </c>
      <c r="B8" s="15" t="str" cm="1">
        <f t="array" ref="B8">INDEX('Apkopojums par pasākumiem'!A4:AX15,'Z6'!E1,5)</f>
        <v>Ministru kabineta noteikumi Nr.936. nosaka ka,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62"/>
    </row>
    <row r="9" spans="1:5" x14ac:dyDescent="0.35">
      <c r="A9" s="14" t="str">
        <f>'Apkopojums par pasākumiem'!F3</f>
        <v xml:space="preserve">Biotopi (eksperta atzinums) </v>
      </c>
      <c r="B9" s="15" cm="1">
        <f t="array" ref="B9">INDEX('Apkopojums par pasākumiem'!A4:AX15,'Z6'!E1,6)</f>
        <v>0</v>
      </c>
      <c r="D9" s="62"/>
    </row>
    <row r="10" spans="1:5" ht="31.8" x14ac:dyDescent="0.35">
      <c r="A10" s="14" t="str">
        <f>'Apkopojums par pasākumiem'!G3</f>
        <v>Biotopu aizsardzība rekomendācijas pēc IVN</v>
      </c>
      <c r="B10" s="15" t="str" cm="1">
        <f t="array" ref="B10">INDEX('Apkopojums par pasākumiem'!A4:AX15,'Z6'!E1,7)</f>
        <v>VES izbūve un ar to saistītās infrastruktūras izveide tiek īstenota tā, lai netiktu būtiski izmainīts hidroloģiskais režīms mitrāju teritorijās.</v>
      </c>
      <c r="D10" s="62"/>
    </row>
    <row r="11" spans="1:5" ht="31.8" x14ac:dyDescent="0.35">
      <c r="A11" s="14" t="str">
        <f>'Apkopojums par pasākumiem'!H3</f>
        <v>Biotopu aizsardzība rekomendācijas pēc IVN Pamatojums</v>
      </c>
      <c r="B11" s="15" t="str" cm="1">
        <f t="array" ref="B11">INDEX('Apkopojums par pasākumiem'!A4:AX15,'Z6'!E1,8)</f>
        <v>VES parka projektēšanas laikā, risinājums saskaņojams ar sertificētu biotopu un sugu ekspertu (O)</v>
      </c>
      <c r="D11" s="62"/>
    </row>
    <row r="12" spans="1:5" ht="47.7" x14ac:dyDescent="0.35">
      <c r="A12" s="14" t="str">
        <f>'Apkopojums par pasākumiem'!I3</f>
        <v xml:space="preserve">ĪA sugas (eksperta atzinums) </v>
      </c>
      <c r="B12" s="15" t="str" cm="1">
        <f t="array" ref="B12">INDEX('Apkopojums par pasākumiem'!A4:AX15,'Z6'!E1,9)</f>
        <v xml:space="preserve"> kritalas ar diametru &gt;25 cm nepieciešams saglabāt un pārvietot uz blakusesošajām mežaudzēm (visos gadījumos)  (R) ; Jāizvairās no pievestas melnzemes izmantošanas, lai teritorijā neievestu invazīvo sugu sēklas (O)</v>
      </c>
      <c r="D12" s="62"/>
    </row>
    <row r="13" spans="1:5" ht="31.8" x14ac:dyDescent="0.35">
      <c r="A13" s="14" t="str">
        <f>'Apkopojums par pasākumiem'!J3</f>
        <v>ĪA sugas rekomendācijas pēc IVN</v>
      </c>
      <c r="B13" s="15" t="str" cm="1">
        <f t="array" ref="B13">INDEX('Apkopojums par pasākumiem'!A4:AX15,'Z6'!E1,10)</f>
        <v xml:space="preserve">kritalas ar diametru &gt;25 cm nepieciešams saglabāt un pārvietot uz blakusesošajām mežaudzēm  (R) ; Būvdarbos izmantot melnzemi, kas iegūta projekta teritorijā (O) </v>
      </c>
      <c r="D13" s="62"/>
    </row>
    <row r="14" spans="1:5" ht="31.8" x14ac:dyDescent="0.35">
      <c r="A14" s="14" t="str">
        <f>'Apkopojums par pasākumiem'!K3</f>
        <v>ĪA sugas rekomendācijas pēc IVN Pamatojums</v>
      </c>
      <c r="B14" s="15" t="str" cm="1">
        <f t="array" ref="B14">INDEX('Apkopojums par pasākumiem'!A4:AX15,'Z6'!E1,11)</f>
        <v>VES parka projektēšanas laikā, risinājums saskaņojams ar sertificētu biotopu un sugu ekspertu</v>
      </c>
      <c r="D14" s="62"/>
    </row>
    <row r="15" spans="1:5" ht="63.6" x14ac:dyDescent="0.35">
      <c r="A15" s="14" t="str">
        <f>'Apkopojums par pasākumiem'!L3</f>
        <v xml:space="preserve">Troksnis </v>
      </c>
      <c r="B15" s="15" t="str" cm="1">
        <f t="array" ref="B15">INDEX('Apkopojums par pasākumiem'!A4:AX15,'Z6'!E1,12)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15" s="62"/>
    </row>
    <row r="16" spans="1:5" x14ac:dyDescent="0.35">
      <c r="A16" s="14" t="str">
        <f>'Apkopojums par pasākumiem'!M3</f>
        <v>Ainava</v>
      </c>
      <c r="B16" s="15" cm="1">
        <f t="array" ref="B16">INDEX('Apkopojums par pasākumiem'!A4:AX15,'Z6'!E1,13)</f>
        <v>0</v>
      </c>
      <c r="D16" s="62"/>
    </row>
    <row r="17" spans="1:4" ht="63.6" x14ac:dyDescent="0.35">
      <c r="A17" s="14" t="str">
        <f>'Apkopojums par pasākumiem'!N3</f>
        <v>Kultūrvēsturiskās vērtības</v>
      </c>
      <c r="B17" s="15" t="str" cm="1">
        <f t="array" ref="B17">INDEX('Apkopojums par pasākumiem'!A4:AX15,'Z6'!E1,14)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2"/>
    </row>
    <row r="18" spans="1:4" ht="63.6" x14ac:dyDescent="0.4">
      <c r="A18" s="14" t="str">
        <f>'Apkopojums par pasākumiem'!O3</f>
        <v>Ietekme uz gaisa kvalitāti</v>
      </c>
      <c r="B18" s="16" t="str" cm="1">
        <f t="array" ref="B18">INDEX('Apkopojums par pasākumiem'!A4:AX15,'Z6'!E1,15)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2"/>
    </row>
    <row r="19" spans="1:4" x14ac:dyDescent="0.4">
      <c r="A19" s="14" t="str">
        <f>'Apkopojums par pasākumiem'!P3</f>
        <v>Atkritumu apsaimniekošana</v>
      </c>
      <c r="B19" s="16" t="str" cm="1">
        <f t="array" ref="B19">INDEX('Apkopojums par pasākumiem'!A4:AX15,'Z6'!E1,16)</f>
        <v>Atkritumu apsaimniekošana atbilstoši normatīvo aktu prasībām (O)</v>
      </c>
      <c r="D19" s="62"/>
    </row>
    <row r="20" spans="1:4" ht="31.8" x14ac:dyDescent="0.4">
      <c r="A20" s="14" t="str">
        <f>'Apkopojums par pasākumiem'!Q3</f>
        <v>Ietekme uz virszemes ūdensobjektiem</v>
      </c>
      <c r="B20" s="16" t="str" cm="1">
        <f t="array" ref="B20">INDEX('Apkopojums par pasākumiem'!A4:AX15,'Z6'!E1,17)</f>
        <v xml:space="preserve">Regulāra tehnikas un mehānismu pārbaude, lai novērstu iespējamu eļļas un citu bīstamo vielu noplūdi (R) </v>
      </c>
      <c r="D20" s="62"/>
    </row>
    <row r="21" spans="1:4" ht="31.8" x14ac:dyDescent="0.4">
      <c r="A21" s="14" t="str">
        <f>'Apkopojums par pasākumiem'!R3</f>
        <v>Ietekme uz grutsūdeņiem</v>
      </c>
      <c r="B21" s="16" t="str" cm="1">
        <f t="array" ref="B21">INDEX('Apkopojums par pasākumiem'!A4:AX15,'Z6'!E1,18)</f>
        <v xml:space="preserve">Regulāra tehnikas un mehānismu pārbaude, lai novērstu iespējamu eļļas un citu bīstamo vielu noplūdi (R) </v>
      </c>
      <c r="D21" s="63"/>
    </row>
    <row r="22" spans="1:4" ht="47.7" x14ac:dyDescent="0.4">
      <c r="A22" s="14" t="str">
        <f>'Apkopojums par pasākumiem'!S3</f>
        <v>Ietekme uz meliorācijas sistēmām</v>
      </c>
      <c r="B22" s="16" t="str" cm="1">
        <f t="array" ref="B22">INDEX('Apkopojums par pasākumiem'!A4:AX15,'Z6'!E1,19)</f>
        <v>Ja nepieciešams, tad izstrādāt meliorācijas sistēmas pārkārtošanas projektu. Ja tiek konstatēta iespējama ietekme uz sugām vai biotopiem, tad piesaistīt sugu un biotopu ekspertu. (O)</v>
      </c>
      <c r="D22" s="63"/>
    </row>
    <row r="23" spans="1:4" x14ac:dyDescent="0.4">
      <c r="A23" s="18"/>
      <c r="B23" s="17"/>
      <c r="D23" s="7"/>
    </row>
    <row r="24" spans="1:4" ht="17.3" x14ac:dyDescent="0.35">
      <c r="A24" s="71" t="str">
        <f>'Apkopojums par pasākumiem'!T2</f>
        <v>Piebraucamais ceļš, elektrokabeļa trase</v>
      </c>
      <c r="B24" s="71"/>
      <c r="D24" s="7"/>
    </row>
    <row r="25" spans="1:4" x14ac:dyDescent="0.35">
      <c r="A25" s="14" t="str">
        <f>'Apkopojums par pasākumiem'!T3</f>
        <v>Putnu aizsardzība (eksperta atzinums)</v>
      </c>
      <c r="B25" s="15" cm="1">
        <f t="array" ref="B25">INDEX('Apkopojums par pasākumiem'!A4:AX15,'Z6'!E1,20)</f>
        <v>0</v>
      </c>
      <c r="D25" s="9"/>
    </row>
    <row r="26" spans="1:4" ht="79.5" x14ac:dyDescent="0.35">
      <c r="A26" s="14" t="str">
        <f>'Apkopojums par pasākumiem'!U3</f>
        <v>Putnu aizsardzība rekomendācijas pēc IVN</v>
      </c>
      <c r="B26" s="15" t="str" cm="1">
        <f t="array" ref="B26">INDEX('Apkopojums par pasākumiem'!A4:AX15,'Z6'!E1,21)</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6" s="9"/>
    </row>
    <row r="27" spans="1:4" ht="31.8" x14ac:dyDescent="0.35">
      <c r="A27" s="14" t="str">
        <f>'Apkopojums par pasākumiem'!V3</f>
        <v>Putnu aizsardzības rekomendācijas un nosacījumi pēc IVN Pamatojums</v>
      </c>
      <c r="B27" s="15" t="str" cm="1">
        <f t="array" ref="B27">INDEX('Apkopojums par pasākumiem'!A4:AX15,'Z6'!E1,22)</f>
        <v>Koku ciršanas darbi, kas saistīti ar VES būvniecību, un būvniecības darbi saskaņojami ar sertificētu putnu ekspertu (O)</v>
      </c>
      <c r="D27" s="7"/>
    </row>
    <row r="28" spans="1:4" x14ac:dyDescent="0.35">
      <c r="A28" s="14" t="str">
        <f>'Apkopojums par pasākumiem'!W3</f>
        <v xml:space="preserve">Biotopi (eksperta atzinums) </v>
      </c>
      <c r="B28" s="15" cm="1">
        <f t="array" ref="B28">INDEX('Apkopojums par pasākumiem'!A4:AX15,'Z6'!E1,23)</f>
        <v>0</v>
      </c>
      <c r="D28" s="7"/>
    </row>
    <row r="29" spans="1:4" ht="31.8" x14ac:dyDescent="0.35">
      <c r="A29" s="14" t="str">
        <f>'Apkopojums par pasākumiem'!X3</f>
        <v>Biotopu aizsardzība rekomendācijas pēc IVN</v>
      </c>
      <c r="B29" s="15" cm="1">
        <f t="array" ref="B29">INDEX('Apkopojums par pasākumiem'!A4:AX15,'Z6'!E1,24)</f>
        <v>0</v>
      </c>
      <c r="D29" s="8"/>
    </row>
    <row r="30" spans="1:4" ht="127.2" x14ac:dyDescent="0.35">
      <c r="A30" s="14" t="str">
        <f>'Apkopojums par pasākumiem'!Y3</f>
        <v>Biotopu aizsardzība rekomendācijas pēc IVN Pamatojums</v>
      </c>
      <c r="B30" s="15" t="str" cm="1">
        <f t="array" ref="B30">INDEX('Apkopojums par pasākumiem'!A4:AX15,'Z6'!E1,25)</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D30" s="10"/>
    </row>
    <row r="31" spans="1:4" x14ac:dyDescent="0.35">
      <c r="A31" s="14" t="str">
        <f>'Apkopojums par pasākumiem'!Z3</f>
        <v>ĪA sugas (eksperta atzinums)</v>
      </c>
      <c r="B31" s="15" cm="1">
        <f t="array" ref="B31">INDEX('Apkopojums par pasākumiem'!A4:AX15,'Z6'!E1,26)</f>
        <v>0</v>
      </c>
      <c r="D31" s="10"/>
    </row>
    <row r="32" spans="1:4" x14ac:dyDescent="0.35">
      <c r="A32" s="14" t="str">
        <f>'Apkopojums par pasākumiem'!AA3</f>
        <v>ĪA sugas rekomendācijas pēc IVN</v>
      </c>
      <c r="B32" s="15" cm="1">
        <f t="array" ref="B32">INDEX('Apkopojums par pasākumiem'!A4:AX15,'Z6'!E1,27)</f>
        <v>0</v>
      </c>
    </row>
    <row r="33" spans="1:4" ht="31.8" x14ac:dyDescent="0.4">
      <c r="A33" s="14" t="str">
        <f>'Apkopojums par pasākumiem'!AB3</f>
        <v>ĪA sugas rekomendācijas pēc IVN Pamatojums</v>
      </c>
      <c r="B33" s="15" cm="1">
        <f t="array" ref="B33">INDEX('Apkopojums par pasākumiem'!A4:AX15,'Z6'!E1,28)</f>
        <v>0</v>
      </c>
      <c r="D33" s="13"/>
    </row>
    <row r="34" spans="1:4" ht="63.6" x14ac:dyDescent="0.35">
      <c r="A34" s="14" t="str">
        <f>'Apkopojums par pasākumiem'!AC3</f>
        <v>Troksnis</v>
      </c>
      <c r="B34" s="15" t="str" cm="1">
        <f t="array" ref="B34">INDEX('Apkopojums par pasākumiem'!A4:AX15,'Z6'!E1,29)</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34" s="11"/>
    </row>
    <row r="35" spans="1:4" ht="63.6" x14ac:dyDescent="0.4">
      <c r="A35" s="14" t="str">
        <f>'Apkopojums par pasākumiem'!AD3</f>
        <v>Kultūrvēsturiskās vērtības</v>
      </c>
      <c r="B35" s="15" t="str" cm="1">
        <f t="array" ref="B35">INDEX('Apkopojums par pasākumiem'!A4:AX15,'Z6'!E1,30)</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5" s="13"/>
    </row>
    <row r="36" spans="1:4" ht="63.6" x14ac:dyDescent="0.4">
      <c r="A36" s="14" t="str">
        <f>'Apkopojums par pasākumiem'!AE3</f>
        <v>Ietekme uz gaisa kvalitāti</v>
      </c>
      <c r="B36" s="15" t="str" cm="1">
        <f t="array" ref="B36">INDEX('Apkopojums par pasākumiem'!A4:AX15,'Z6'!E1,31)</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6" s="13"/>
    </row>
    <row r="37" spans="1:4" x14ac:dyDescent="0.4">
      <c r="A37" s="14" t="str">
        <f>'Apkopojums par pasākumiem'!AF3</f>
        <v>Atkritumu apsaimniekošana</v>
      </c>
      <c r="B37" s="15" t="str" cm="1">
        <f t="array" ref="B37">INDEX('Apkopojums par pasākumiem'!A4:AX15,'Z6'!E1,32)</f>
        <v>Atkritumu apsaimniekošana atbilstoši normatīvo aktu prasībām (O)</v>
      </c>
      <c r="D37" s="13"/>
    </row>
    <row r="38" spans="1:4" ht="31.8" x14ac:dyDescent="0.4">
      <c r="A38" s="14" t="str">
        <f>'Apkopojums par pasākumiem'!AG3</f>
        <v>Ietekme uz virszemes ūdensobjektiem</v>
      </c>
      <c r="B38" s="15" t="str" cm="1">
        <f t="array" ref="B38">INDEX('Apkopojums par pasākumiem'!A4:AX15,'Z6'!E1,33)</f>
        <v xml:space="preserve">Regulāra tehnikas un mehānismu pārbaude, lai novērstu iespējamu eļļas un citu bīstamo vielu noplūdi (R) </v>
      </c>
      <c r="D38" s="13"/>
    </row>
    <row r="39" spans="1:4" ht="47.7" x14ac:dyDescent="0.4">
      <c r="A39" s="14" t="str">
        <f>'Apkopojums par pasākumiem'!AH3</f>
        <v>Ietekme uz grutsūdeņiem</v>
      </c>
      <c r="B39" s="15" t="str" cm="1">
        <f t="array" ref="B39">INDEX('Apkopojums par pasākumiem'!A4:AX15,'Z6'!E1,34)</f>
        <v xml:space="preserve">Regulāra tehnikas un mehānismu pārbaude, lai novērstu iespējamu eļļas un citu bīstamo vielu noplūdi. Grunts piesārņojuma līmeņa novērtēšana pirms laukuma demontāžas (R) </v>
      </c>
      <c r="D39" s="13"/>
    </row>
    <row r="40" spans="1:4" ht="47.7" x14ac:dyDescent="0.35">
      <c r="A40" s="14" t="str">
        <f>'Apkopojums par pasākumiem'!AI3</f>
        <v>Ietekme uz meliorācijas sistēmām</v>
      </c>
      <c r="B40" s="15" t="str" cm="1">
        <f t="array" ref="B40">INDEX('Apkopojums par pasākumiem'!A4:AX15,'Z6'!E1,35)</f>
        <v>Ja nepieciešams, tad izstrādāt meliorācijas sistēmas pārkārtošanas projektu. Ja tiek konstatēta iespējama ietekme uz sugām vai biotopiem, tad piesaistīt sugu un biotopu ekspertu. (O)</v>
      </c>
      <c r="D40" s="9"/>
    </row>
    <row r="41" spans="1:4" ht="20.6" x14ac:dyDescent="0.35">
      <c r="A41" s="72" t="str" cm="1">
        <f t="array" ref="A41">'Apkopojums par pasākumiem'!B1&amp;": " &amp; INDEX('Apkopojums par pasākumiem'!A4:AX15,'Z6'!E1,2)</f>
        <v>VES objekta nosaukums: Z6</v>
      </c>
      <c r="B41" s="72"/>
      <c r="D41" s="8"/>
    </row>
    <row r="42" spans="1:4" s="13" customFormat="1" hidden="1" x14ac:dyDescent="0.4">
      <c r="A42" s="12"/>
      <c r="B42" s="12"/>
      <c r="D42" s="8"/>
    </row>
    <row r="43" spans="1:4" ht="18.25" x14ac:dyDescent="0.35">
      <c r="A43" s="75" t="str">
        <f>'Apkopojums par pasākumiem'!AJ1</f>
        <v>Ekspluatācijas perioda ierobežojumi (O (obligātie); R (rekomendējošie))</v>
      </c>
      <c r="B43" s="75"/>
      <c r="D43" s="8"/>
    </row>
    <row r="44" spans="1:4" s="13" customFormat="1" hidden="1" x14ac:dyDescent="0.4">
      <c r="A44" s="12"/>
      <c r="B44" s="12"/>
      <c r="D44" s="8"/>
    </row>
    <row r="45" spans="1:4" ht="17.3" x14ac:dyDescent="0.35">
      <c r="A45" s="89" t="str">
        <f>'Apkopojums par pasākumiem'!AJ2</f>
        <v>VES un montāžas un apkalpes laukumi</v>
      </c>
      <c r="B45" s="89"/>
      <c r="D45" s="7"/>
    </row>
    <row r="46" spans="1:4" ht="132.80000000000001" customHeight="1" x14ac:dyDescent="0.35">
      <c r="A46" s="14" t="str">
        <f>'Apkopojums par pasākumiem'!AJ3</f>
        <v>Putnu aizsardzība (eksperta atzinums, rekomendējošie pasākumi)</v>
      </c>
      <c r="B46" s="15" t="str" cm="1">
        <f t="array" ref="B46">INDEX('Apkopojums par pasākumiem'!A4:AX15,'Z6'!E1,36)</f>
        <v>Uzstādīt VES apturēšanas kameru sistēmas (jānodrošina tādas sistēmas, kas turbīnu rotorus spēs apstādināt vai vismaz būtiski sabremzēt pirms putns ir ielidojis sadursmju riska zonā)(O);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(O), (3) ievērot pūču aizsardzības pasākumus (trokšņa ierobežojumi) (R)</v>
      </c>
      <c r="D46" s="7"/>
    </row>
    <row r="47" spans="1:4" ht="174.9" x14ac:dyDescent="0.35">
      <c r="A47" s="14" t="str">
        <f>'Apkopojums par pasākumiem'!AK3</f>
        <v>Putnu aizsardzība rekomendācijas pēc IVN</v>
      </c>
      <c r="B47" s="15" t="str" cm="1">
        <f t="array" ref="B47">INDEX('Apkopojums par pasākumiem'!A4:AX15,'Z6'!E1,37)</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(O) , (2) VES apturēt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v>
      </c>
      <c r="D47" s="7"/>
    </row>
    <row r="48" spans="1:4" ht="47.7" x14ac:dyDescent="0.35">
      <c r="A48" s="14" t="str">
        <f>'Apkopojums par pasākumiem'!AL3</f>
        <v>Putnu aizsardzība rekomendācijas pēc IVN Pamatojums</v>
      </c>
      <c r="B48" s="15" t="str" cm="1">
        <f t="array" ref="B48">INDEX('Apkopojums par pasākumiem'!A4:AX15,'Z6'!E1,38)</f>
        <v xml:space="preserve">Tā kā pētījumi par VES trokšņa ietekmi uz urālpūcēm ir pretrunīgi,
tad ievērojot piesardzības principu, izvēlēties pēc iespējas klusāku VES modeli, lai nodrošinātu pēc iespējas mazāku ietekmi uz pūcēm. (O) </v>
      </c>
      <c r="D48" s="7"/>
    </row>
    <row r="49" spans="1:4" x14ac:dyDescent="0.35">
      <c r="A49" s="14" t="str">
        <f>'Apkopojums par pasākumiem'!AM3</f>
        <v>Biotopi (eksperta atzinums)</v>
      </c>
      <c r="B49" s="15" cm="1">
        <f t="array" ref="B49">INDEX('Apkopojums par pasākumiem'!A4:AX15,'Z6'!E1,39)</f>
        <v>0</v>
      </c>
      <c r="D49" s="7"/>
    </row>
    <row r="50" spans="1:4" ht="31.8" x14ac:dyDescent="0.35">
      <c r="A50" s="14" t="str">
        <f>'Apkopojums par pasākumiem'!AN3</f>
        <v>Biotopu aizsardzība rekomendācijas pēc IVN</v>
      </c>
      <c r="B50" s="15" cm="1">
        <f t="array" ref="B50">INDEX('Apkopojums par pasākumiem'!A4:AX15,'Z6'!E1,40)</f>
        <v>0</v>
      </c>
      <c r="D50" s="8"/>
    </row>
    <row r="51" spans="1:4" ht="31.8" x14ac:dyDescent="0.35">
      <c r="A51" s="14" t="str">
        <f>'Apkopojums par pasākumiem'!AO3</f>
        <v>Biotopu aizsardzība rekomendācijas pēc IVN Pamatojums</v>
      </c>
      <c r="B51" s="15" cm="1">
        <f t="array" ref="B51">INDEX('Apkopojums par pasākumiem'!A4:AX15,'Z6'!E1,41)</f>
        <v>0</v>
      </c>
    </row>
    <row r="52" spans="1:4" x14ac:dyDescent="0.35">
      <c r="A52" s="14" t="str">
        <f>'Apkopojums par pasākumiem'!AP3</f>
        <v>ĪA sugas (eksperta atzinums)</v>
      </c>
      <c r="B52" s="15" cm="1">
        <f t="array" ref="B52">INDEX('Apkopojums par pasākumiem'!A4:AX15,'Z6'!E1,42)</f>
        <v>0</v>
      </c>
    </row>
    <row r="53" spans="1:4" ht="79.5" x14ac:dyDescent="0.35">
      <c r="A53" s="14" t="str">
        <f>'Apkopojums par pasākumiem'!AQ3</f>
        <v>Sikspārņi (eksperta atzinums)</v>
      </c>
      <c r="B53" s="15" t="str" cm="1">
        <f t="array" ref="B53">INDEX('Apkopojums par pasākumiem'!A4:AX15,'Z6'!E1,43)</f>
        <v xml:space="preserve">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 </v>
      </c>
    </row>
    <row r="54" spans="1:4" ht="159" x14ac:dyDescent="0.35">
      <c r="A54" s="14" t="str">
        <f>'Apkopojums par pasākumiem'!AR3</f>
        <v>Sikspārņi rekomendācijas pēc IVN</v>
      </c>
      <c r="B54" s="15" t="str" cm="1">
        <f t="array" ref="B54">INDEX('Apkopojums par pasākumiem'!A4:AX15,'Z6'!E1,44)</f>
        <v xml:space="preserve">VES 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saskaņojot ar sertificētu sikspārņu ekspertu,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row>
    <row r="55" spans="1:4" ht="47.7" x14ac:dyDescent="0.35">
      <c r="A55" s="14" t="str">
        <f>'Apkopojums par pasākumiem'!AS3</f>
        <v>Sikspārņu aizsardzība rekomendācijas pēc IVN Pamatojums</v>
      </c>
      <c r="B55" s="15" t="str" cm="1">
        <f t="array" ref="B55">INDEX('Apkopojums par pasākumiem'!A4:AX15,'Z6'!E1,45)</f>
        <v>Viedo risinājumu tehnoloģijas tiek izmantotas arī citur eiropā un nodrošina gan efektīvu sikspārņu aizsardzību, gan lielāku elektroenerģijas izstrādi, piemēram, https://www.fleximaus.de/?lang=ne</v>
      </c>
    </row>
    <row r="56" spans="1:4" x14ac:dyDescent="0.35">
      <c r="A56" s="14" t="str">
        <f>'Apkopojums par pasākumiem'!AT3</f>
        <v>Troksnis</v>
      </c>
      <c r="B56" s="15" t="str" cm="1">
        <f t="array" ref="B56">INDEX('Apkopojums par pasākumiem'!A4:AX15,'Z6'!E1,46)</f>
        <v>Izvēlēties pēc iespējas klusāku VES turbīnas modeli (O)</v>
      </c>
    </row>
    <row r="57" spans="1:4" ht="31.8" x14ac:dyDescent="0.35">
      <c r="A57" s="14" t="str">
        <f>'Apkopojums par pasākumiem'!AU3</f>
        <v>Zemas frekvences troksnis</v>
      </c>
      <c r="B57" s="15" t="str" cm="1">
        <f t="array" ref="B57">INDEX('Apkopojums par pasākumiem'!A4:AX15,'Z6'!E1,47)</f>
        <v>Izvēlēties VES modeli un darbības režīmu, kas nodrošina iespējami zemākus zemās frekvences trokšņa līmeņus (O)</v>
      </c>
    </row>
    <row r="58" spans="1:4" x14ac:dyDescent="0.35">
      <c r="A58" s="14" t="str">
        <f>'Apkopojums par pasākumiem'!AV3</f>
        <v>Mirgošana</v>
      </c>
      <c r="B58" s="15" cm="1">
        <f t="array" ref="B58">INDEX('Apkopojums par pasākumiem'!A4:AX15,'Z6'!E1,48)</f>
        <v>0</v>
      </c>
    </row>
    <row r="59" spans="1:4" ht="79.5" x14ac:dyDescent="0.35">
      <c r="A59" s="14" t="str">
        <f>'Apkopojums par pasākumiem'!AW3</f>
        <v>Vides riski un avārijas</v>
      </c>
      <c r="B59" s="15" t="str" cm="1">
        <f t="array" ref="B59">INDEX('Apkopojums par pasākumiem'!A4:AX15,'Z6'!E1,49)</f>
        <v>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v>
      </c>
    </row>
    <row r="60" spans="1:4" ht="31.8" x14ac:dyDescent="0.35">
      <c r="A60" s="14" t="str">
        <f>'Apkopojums par pasākumiem'!AX3</f>
        <v>Sakaru sistēmas</v>
      </c>
      <c r="B60" s="15" t="str" cm="1">
        <f t="array" ref="B60">INDEX('Apkopojums par pasākumiem'!A4:AX15,'Z6'!E1,50)</f>
        <v xml:space="preserve">Ja tiek konstatēti apraides traucējumi pēc objekta realizācijas, tad nodrošināt risinājumus traucējuma novēršanai (R) </v>
      </c>
    </row>
  </sheetData>
  <mergeCells count="7">
    <mergeCell ref="A45:B45"/>
    <mergeCell ref="A1:B1"/>
    <mergeCell ref="A3:B3"/>
    <mergeCell ref="A5:B5"/>
    <mergeCell ref="A24:B24"/>
    <mergeCell ref="A41:B41"/>
    <mergeCell ref="A43:B43"/>
  </mergeCells>
  <pageMargins left="0.7" right="0.7" top="0.75" bottom="0.75" header="0.3" footer="0.3"/>
  <pageSetup paperSize="9" scale="74" fitToHeight="0" pageOrder="overThenDown" orientation="portrait" r:id="rId1"/>
  <rowBreaks count="2" manualBreakCount="2">
    <brk id="23" max="1" man="1"/>
    <brk id="40"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52001-CC23-4088-BF21-341D4F4E9FBD}">
  <sheetPr>
    <tabColor rgb="FF92D050"/>
    <pageSetUpPr fitToPage="1"/>
  </sheetPr>
  <dimension ref="A1:E60"/>
  <sheetViews>
    <sheetView tabSelected="1" view="pageBreakPreview" topLeftCell="A35" zoomScaleNormal="100" zoomScaleSheetLayoutView="100" workbookViewId="0">
      <selection activeCell="B44" sqref="B44"/>
    </sheetView>
  </sheetViews>
  <sheetFormatPr defaultRowHeight="15.9" x14ac:dyDescent="0.4"/>
  <cols>
    <col min="1" max="1" width="38.33203125" style="19" customWidth="1"/>
    <col min="2" max="2" width="78.25" style="19" customWidth="1"/>
    <col min="4" max="4" width="49.75" customWidth="1"/>
  </cols>
  <sheetData>
    <row r="1" spans="1:5" ht="20.6" x14ac:dyDescent="0.35">
      <c r="A1" s="72" t="str" cm="1">
        <f t="array" ref="A1">'Apkopojums par pasākumiem'!B1&amp;": " &amp; INDEX('Apkopojums par pasākumiem'!A4:AX15,'Z9'!E1,2)</f>
        <v>VES objekta nosaukums: Z9</v>
      </c>
      <c r="B1" s="72"/>
      <c r="E1">
        <v>7</v>
      </c>
    </row>
    <row r="3" spans="1:5" ht="18.25" x14ac:dyDescent="0.35">
      <c r="A3" s="73" t="str">
        <f>'Apkopojums par pasākumiem'!C1</f>
        <v>Būvniecības perioda nosacījumi/ ierobežojumi (O (obligātie); R (rekomendējošie))</v>
      </c>
      <c r="B3" s="73"/>
      <c r="D3" s="60"/>
    </row>
    <row r="4" spans="1:5" s="13" customFormat="1" x14ac:dyDescent="0.4">
      <c r="A4" s="12"/>
      <c r="B4" s="12"/>
      <c r="D4" s="61"/>
    </row>
    <row r="5" spans="1:5" ht="17.3" x14ac:dyDescent="0.45">
      <c r="A5" s="74" t="str">
        <f>'Apkopojums par pasākumiem'!C2</f>
        <v>VES un montāžas un apkalpes laukums</v>
      </c>
      <c r="B5" s="74"/>
      <c r="D5" s="62"/>
    </row>
    <row r="6" spans="1:5" ht="47.7" x14ac:dyDescent="0.35">
      <c r="A6" s="14" t="str">
        <f>'Apkopojums par pasākumiem'!C3</f>
        <v xml:space="preserve">Putnu aizsardzība eksperta atzinums </v>
      </c>
      <c r="B6" s="15" t="str" cm="1">
        <f t="array" ref="B6">INDEX('Apkopojums par pasākumiem'!A4:AX15,'Z9'!E1,3)</f>
        <v xml:space="preserve">Mežistrāde veicama no 1. septembra līdz 1. februārim (R); Laikā starp 1. martu un 1. augustu rekomendēts neplānot nekādus darbus, kas saistīti ar paaugstinātu trokšņa un mākslīgā apgaismojuma emisiju (R) </v>
      </c>
      <c r="D6" s="62"/>
    </row>
    <row r="7" spans="1:5" ht="79.5" x14ac:dyDescent="0.35">
      <c r="A7" s="14" t="str">
        <f>'Apkopojums par pasākumiem'!D3</f>
        <v xml:space="preserve">Putnu aizsardzības rekomendācijas un nosacījumi pēc IVN </v>
      </c>
      <c r="B7" s="15" t="str" cm="1">
        <f t="array" ref="B7">INDEX('Apkopojums par pasākumiem'!A4:AX15,'Z9'!E1,4)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2"/>
    </row>
    <row r="8" spans="1:5" ht="95.4" x14ac:dyDescent="0.35">
      <c r="A8" s="14" t="str">
        <f>'Apkopojums par pasākumiem'!E3</f>
        <v>Putnu aizsardzības rekomendācijas un nosacījumi pēc IVN Pamatojums</v>
      </c>
      <c r="B8" s="15" t="str" cm="1">
        <f t="array" ref="B8">INDEX('Apkopojums par pasākumiem'!A4:AX15,'Z9'!E1,5)</f>
        <v>Ministru kabineta noteikumi Nr.936. nosaka ka,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62"/>
    </row>
    <row r="9" spans="1:5" ht="47.7" x14ac:dyDescent="0.35">
      <c r="A9" s="14" t="str">
        <f>'Apkopojums par pasākumiem'!F3</f>
        <v xml:space="preserve">Biotopi (eksperta atzinums) </v>
      </c>
      <c r="B9" s="15" t="str" cm="1">
        <f t="array" ref="B9">INDEX('Apkopojums par pasākumiem'!A4:AX15,'Z9'!E1,6)</f>
        <v>Dienvidu pusē Vedamurgas trasei, pie kuras plānots izbūvēt novietni, atrodas biotopi 9010* Veci vai dabiski boreāli meži un 9080* Staignāju meži . Nav pieļaujama ceļa grāvju padziļināšana, jo gar ceļu atrodas slapjie biotopi. (O)</v>
      </c>
      <c r="D9" s="62"/>
    </row>
    <row r="10" spans="1:5" ht="63.6" x14ac:dyDescent="0.35">
      <c r="A10" s="14" t="str">
        <f>'Apkopojums par pasākumiem'!G3</f>
        <v>Biotopu aizsardzība rekomendācijas pēc IVN</v>
      </c>
      <c r="B10" s="15" t="str" cm="1">
        <f t="array" ref="B10">INDEX('Apkopojums par pasākumiem'!A4:AX15,'Z9'!E1,7)</f>
        <v xml:space="preserve">Nav pieļaujams padziļināt Vedamurgas trases ceļa grāvjus, novietne jāprojektē tā, lai neietekmētu hidroloģisko režīmu biotopos esošā ceļa dienvidu pusē. (O) VES izbūve un ar to saistītās infrastruktūras izveide tiek īstenota tā, lai netiktu būtiski izmainīts hidroloģiskais režīms mitrāju teritorijās. </v>
      </c>
      <c r="D10" s="62"/>
    </row>
    <row r="11" spans="1:5" ht="31.8" x14ac:dyDescent="0.35">
      <c r="A11" s="14" t="str">
        <f>'Apkopojums par pasākumiem'!H3</f>
        <v>Biotopu aizsardzība rekomendācijas pēc IVN Pamatojums</v>
      </c>
      <c r="B11" s="15" t="str" cm="1">
        <f t="array" ref="B11">INDEX('Apkopojums par pasākumiem'!A4:AX15,'Z9'!E1,8)</f>
        <v>VES parka projektēšanas laikā, risinājums saskaņojams ar sertificētu biotopu un sugu ekspertu (O)</v>
      </c>
      <c r="D11" s="62"/>
    </row>
    <row r="12" spans="1:5" ht="47.7" x14ac:dyDescent="0.35">
      <c r="A12" s="14" t="str">
        <f>'Apkopojums par pasākumiem'!I3</f>
        <v xml:space="preserve">ĪA sugas (eksperta atzinums) </v>
      </c>
      <c r="B12" s="15" t="str" cm="1">
        <f t="array" ref="B12">INDEX('Apkopojums par pasākumiem'!A4:AX15,'Z9'!E1,9)</f>
        <v xml:space="preserve"> kritalas ar diametru &gt;25 cm nepieciešams saglabāt un pārvietot uz blakusesošajām mežaudzēm (visos gadījumos)  (R) ; Jāizvairās no pievestas melnzemes izmantošanas, lai teritorijā neievestu invazīvo sugu sēklas (O)</v>
      </c>
      <c r="D12" s="62"/>
    </row>
    <row r="13" spans="1:5" ht="31.8" x14ac:dyDescent="0.35">
      <c r="A13" s="14" t="str">
        <f>'Apkopojums par pasākumiem'!J3</f>
        <v>ĪA sugas rekomendācijas pēc IVN</v>
      </c>
      <c r="B13" s="15" t="str" cm="1">
        <f t="array" ref="B13">INDEX('Apkopojums par pasākumiem'!A4:AX15,'Z9'!E1,10)</f>
        <v xml:space="preserve">kritalas ar diametru &gt;25 cm nepieciešams saglabāt un pārvietot uz blakusesošajām mežaudzēm  (R) ; Būvdarbos izmantot melnzemi, kas iegūta projekta teritorijā (O) </v>
      </c>
      <c r="D13" s="62"/>
    </row>
    <row r="14" spans="1:5" ht="31.8" x14ac:dyDescent="0.35">
      <c r="A14" s="14" t="str">
        <f>'Apkopojums par pasākumiem'!K3</f>
        <v>ĪA sugas rekomendācijas pēc IVN Pamatojums</v>
      </c>
      <c r="B14" s="15" t="str" cm="1">
        <f t="array" ref="B14">INDEX('Apkopojums par pasākumiem'!A4:AX15,'Z9'!E1,11)</f>
        <v>VES parka projektēšanas laikā, risinājums saskaņojams ar sertificētu biotopu un sugu ekspertu</v>
      </c>
      <c r="D14" s="62"/>
    </row>
    <row r="15" spans="1:5" ht="63.6" x14ac:dyDescent="0.35">
      <c r="A15" s="14" t="str">
        <f>'Apkopojums par pasākumiem'!L3</f>
        <v xml:space="preserve">Troksnis </v>
      </c>
      <c r="B15" s="15" t="str" cm="1">
        <f t="array" ref="B15">INDEX('Apkopojums par pasākumiem'!A4:AX15,'Z9'!E1,12)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15" s="62"/>
    </row>
    <row r="16" spans="1:5" x14ac:dyDescent="0.35">
      <c r="A16" s="14" t="str">
        <f>'Apkopojums par pasākumiem'!M3</f>
        <v>Ainava</v>
      </c>
      <c r="B16" s="15" t="str" cm="1">
        <f t="array" ref="B16">INDEX('Apkopojums par pasākumiem'!A4:AX15,'Z9'!E1,13)</f>
        <v xml:space="preserve">VES augstuma samazināšana līdz 275m (R) </v>
      </c>
      <c r="D16" s="62"/>
    </row>
    <row r="17" spans="1:4" ht="63.6" x14ac:dyDescent="0.35">
      <c r="A17" s="14" t="str">
        <f>'Apkopojums par pasākumiem'!N3</f>
        <v>Kultūrvēsturiskās vērtības</v>
      </c>
      <c r="B17" s="15" t="str" cm="1">
        <f t="array" ref="B17">INDEX('Apkopojums par pasākumiem'!A4:AX15,'Z9'!E1,14)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2"/>
    </row>
    <row r="18" spans="1:4" ht="63.6" x14ac:dyDescent="0.4">
      <c r="A18" s="14" t="str">
        <f>'Apkopojums par pasākumiem'!O3</f>
        <v>Ietekme uz gaisa kvalitāti</v>
      </c>
      <c r="B18" s="16" t="str" cm="1">
        <f t="array" ref="B18">INDEX('Apkopojums par pasākumiem'!A4:AX15,'Z9'!E1,15)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2"/>
    </row>
    <row r="19" spans="1:4" x14ac:dyDescent="0.4">
      <c r="A19" s="14" t="str">
        <f>'Apkopojums par pasākumiem'!P3</f>
        <v>Atkritumu apsaimniekošana</v>
      </c>
      <c r="B19" s="16" t="str" cm="1">
        <f t="array" ref="B19">INDEX('Apkopojums par pasākumiem'!A4:AX15,'Z9'!E1,16)</f>
        <v>Atkritumu apsaimniekošana atbilstoši normatīvo aktu prasībām (O)</v>
      </c>
      <c r="D19" s="62"/>
    </row>
    <row r="20" spans="1:4" ht="31.8" x14ac:dyDescent="0.4">
      <c r="A20" s="14" t="str">
        <f>'Apkopojums par pasākumiem'!Q3</f>
        <v>Ietekme uz virszemes ūdensobjektiem</v>
      </c>
      <c r="B20" s="16" t="str" cm="1">
        <f t="array" ref="B20">INDEX('Apkopojums par pasākumiem'!A4:AX15,'Z9'!E1,17)</f>
        <v xml:space="preserve">Regulāra tehnikas un mehānismu pārbaude, lai novērstu iespējamu eļļas un citu bīstamo vielu noplūdi (R) </v>
      </c>
      <c r="D20" s="62"/>
    </row>
    <row r="21" spans="1:4" ht="31.8" x14ac:dyDescent="0.4">
      <c r="A21" s="14" t="str">
        <f>'Apkopojums par pasākumiem'!R3</f>
        <v>Ietekme uz grutsūdeņiem</v>
      </c>
      <c r="B21" s="16" t="str" cm="1">
        <f t="array" ref="B21">INDEX('Apkopojums par pasākumiem'!A4:AX15,'Z9'!E1,18)</f>
        <v xml:space="preserve">Regulāra tehnikas un mehānismu pārbaude, lai novērstu iespējamu eļļas un citu bīstamo vielu noplūdi (R) </v>
      </c>
      <c r="D21" s="63"/>
    </row>
    <row r="22" spans="1:4" ht="47.7" x14ac:dyDescent="0.4">
      <c r="A22" s="14" t="str">
        <f>'Apkopojums par pasākumiem'!S3</f>
        <v>Ietekme uz meliorācijas sistēmām</v>
      </c>
      <c r="B22" s="16" t="str" cm="1">
        <f t="array" ref="B22">INDEX('Apkopojums par pasākumiem'!A4:AX15,'Z9'!E1,19)</f>
        <v>Ja nepieciešams, tad izstrādāt meliorācijas sistēmas pārkārtošanas projektu. Ja tiek konstatēta iespējama ietekme uz sugām vai biotopiem, tad piesaistīt sugu un biotopu ekspertu. (O)</v>
      </c>
      <c r="D22" s="63"/>
    </row>
    <row r="23" spans="1:4" x14ac:dyDescent="0.4">
      <c r="A23" s="18"/>
      <c r="B23" s="17"/>
      <c r="D23" s="7"/>
    </row>
    <row r="24" spans="1:4" ht="17.3" x14ac:dyDescent="0.35">
      <c r="A24" s="71" t="str">
        <f>'Apkopojums par pasākumiem'!T2</f>
        <v>Piebraucamais ceļš, elektrokabeļa trase</v>
      </c>
      <c r="B24" s="71"/>
      <c r="D24" s="7"/>
    </row>
    <row r="25" spans="1:4" x14ac:dyDescent="0.35">
      <c r="A25" s="14" t="str">
        <f>'Apkopojums par pasākumiem'!T3</f>
        <v>Putnu aizsardzība (eksperta atzinums)</v>
      </c>
      <c r="B25" s="15" cm="1">
        <f t="array" ref="B25">INDEX('Apkopojums par pasākumiem'!A4:AX15,'Z9'!E1,20)</f>
        <v>0</v>
      </c>
      <c r="D25" s="9"/>
    </row>
    <row r="26" spans="1:4" ht="79.5" x14ac:dyDescent="0.35">
      <c r="A26" s="14" t="str">
        <f>'Apkopojums par pasākumiem'!U3</f>
        <v>Putnu aizsardzība rekomendācijas pēc IVN</v>
      </c>
      <c r="B26" s="15" t="str" cm="1">
        <f t="array" ref="B26">INDEX('Apkopojums par pasākumiem'!A4:AX15,'Z9'!E1,21)</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6" s="9"/>
    </row>
    <row r="27" spans="1:4" ht="31.8" x14ac:dyDescent="0.35">
      <c r="A27" s="14" t="str">
        <f>'Apkopojums par pasākumiem'!V3</f>
        <v>Putnu aizsardzības rekomendācijas un nosacījumi pēc IVN Pamatojums</v>
      </c>
      <c r="B27" s="15" t="str" cm="1">
        <f t="array" ref="B27">INDEX('Apkopojums par pasākumiem'!A4:AX15,'Z9'!E1,22)</f>
        <v>Koku ciršanas darbi, kas saistīti ar VES būvniecību, un būvniecības darbi saskaņojami ar sertificētu putnu ekspertu (O)</v>
      </c>
      <c r="D27" s="7"/>
    </row>
    <row r="28" spans="1:4" x14ac:dyDescent="0.35">
      <c r="A28" s="14" t="str">
        <f>'Apkopojums par pasākumiem'!W3</f>
        <v xml:space="preserve">Biotopi (eksperta atzinums) </v>
      </c>
      <c r="B28" s="15" cm="1">
        <f t="array" ref="B28">INDEX('Apkopojums par pasākumiem'!A4:AX15,'Z9'!E1,23)</f>
        <v>0</v>
      </c>
      <c r="D28" s="7"/>
    </row>
    <row r="29" spans="1:4" ht="31.8" x14ac:dyDescent="0.35">
      <c r="A29" s="14" t="str">
        <f>'Apkopojums par pasākumiem'!X3</f>
        <v>Biotopu aizsardzība rekomendācijas pēc IVN</v>
      </c>
      <c r="B29" s="15" cm="1">
        <f t="array" ref="B29">INDEX('Apkopojums par pasākumiem'!A4:AX15,'Z9'!E1,24)</f>
        <v>0</v>
      </c>
      <c r="D29" s="8"/>
    </row>
    <row r="30" spans="1:4" ht="127.2" x14ac:dyDescent="0.35">
      <c r="A30" s="14" t="str">
        <f>'Apkopojums par pasākumiem'!Y3</f>
        <v>Biotopu aizsardzība rekomendācijas pēc IVN Pamatojums</v>
      </c>
      <c r="B30" s="15" t="str" cm="1">
        <f t="array" ref="B30">INDEX('Apkopojums par pasākumiem'!A4:AX15,'Z9'!E1,25)</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D30" s="10"/>
    </row>
    <row r="31" spans="1:4" x14ac:dyDescent="0.35">
      <c r="A31" s="14" t="str">
        <f>'Apkopojums par pasākumiem'!Z3</f>
        <v>ĪA sugas (eksperta atzinums)</v>
      </c>
      <c r="B31" s="15" cm="1">
        <f t="array" ref="B31">INDEX('Apkopojums par pasākumiem'!A4:AX15,'Z9'!E1,26)</f>
        <v>0</v>
      </c>
      <c r="D31" s="10"/>
    </row>
    <row r="32" spans="1:4" x14ac:dyDescent="0.35">
      <c r="A32" s="14" t="str">
        <f>'Apkopojums par pasākumiem'!AA3</f>
        <v>ĪA sugas rekomendācijas pēc IVN</v>
      </c>
      <c r="B32" s="15" cm="1">
        <f t="array" ref="B32">INDEX('Apkopojums par pasākumiem'!A4:AX15,'Z9'!E1,27)</f>
        <v>0</v>
      </c>
    </row>
    <row r="33" spans="1:4" ht="31.8" x14ac:dyDescent="0.4">
      <c r="A33" s="14" t="str">
        <f>'Apkopojums par pasākumiem'!AB3</f>
        <v>ĪA sugas rekomendācijas pēc IVN Pamatojums</v>
      </c>
      <c r="B33" s="15" cm="1">
        <f t="array" ref="B33">INDEX('Apkopojums par pasākumiem'!A4:AX15,'Z9'!E1,28)</f>
        <v>0</v>
      </c>
      <c r="D33" s="13"/>
    </row>
    <row r="34" spans="1:4" ht="63.6" x14ac:dyDescent="0.35">
      <c r="A34" s="14" t="str">
        <f>'Apkopojums par pasākumiem'!AC3</f>
        <v>Troksnis</v>
      </c>
      <c r="B34" s="15" t="str" cm="1">
        <f t="array" ref="B34">INDEX('Apkopojums par pasākumiem'!A4:AX15,'Z9'!E1,29)</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34" s="11"/>
    </row>
    <row r="35" spans="1:4" ht="63.6" x14ac:dyDescent="0.4">
      <c r="A35" s="14" t="str">
        <f>'Apkopojums par pasākumiem'!AD3</f>
        <v>Kultūrvēsturiskās vērtības</v>
      </c>
      <c r="B35" s="15" t="str" cm="1">
        <f t="array" ref="B35">INDEX('Apkopojums par pasākumiem'!A4:AX15,'Z9'!E1,30)</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5" s="13"/>
    </row>
    <row r="36" spans="1:4" ht="63.6" x14ac:dyDescent="0.4">
      <c r="A36" s="14" t="str">
        <f>'Apkopojums par pasākumiem'!AE3</f>
        <v>Ietekme uz gaisa kvalitāti</v>
      </c>
      <c r="B36" s="15" t="str" cm="1">
        <f t="array" ref="B36">INDEX('Apkopojums par pasākumiem'!A4:AX15,'Z9'!E1,31)</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6" s="13"/>
    </row>
    <row r="37" spans="1:4" x14ac:dyDescent="0.4">
      <c r="A37" s="14" t="str">
        <f>'Apkopojums par pasākumiem'!AF3</f>
        <v>Atkritumu apsaimniekošana</v>
      </c>
      <c r="B37" s="15" t="str" cm="1">
        <f t="array" ref="B37">INDEX('Apkopojums par pasākumiem'!A4:AX15,'Z9'!E1,32)</f>
        <v>Atkritumu apsaimniekošana atbilstoši normatīvo aktu prasībām (O)</v>
      </c>
      <c r="D37" s="13"/>
    </row>
    <row r="38" spans="1:4" ht="31.8" x14ac:dyDescent="0.4">
      <c r="A38" s="14" t="str">
        <f>'Apkopojums par pasākumiem'!AG3</f>
        <v>Ietekme uz virszemes ūdensobjektiem</v>
      </c>
      <c r="B38" s="15" t="str" cm="1">
        <f t="array" ref="B38">INDEX('Apkopojums par pasākumiem'!A4:AX15,'Z9'!E1,33)</f>
        <v xml:space="preserve">Regulāra tehnikas un mehānismu pārbaude, lai novērstu iespējamu eļļas un citu bīstamo vielu noplūdi (R) </v>
      </c>
      <c r="D38" s="13"/>
    </row>
    <row r="39" spans="1:4" ht="47.7" x14ac:dyDescent="0.4">
      <c r="A39" s="14" t="str">
        <f>'Apkopojums par pasākumiem'!AH3</f>
        <v>Ietekme uz grutsūdeņiem</v>
      </c>
      <c r="B39" s="15" t="str" cm="1">
        <f t="array" ref="B39">INDEX('Apkopojums par pasākumiem'!A4:AX15,'Z9'!E1,34)</f>
        <v xml:space="preserve">Regulāra tehnikas un mehānismu pārbaude, lai novērstu iespējamu eļļas un citu bīstamo vielu noplūdi. Grunts piesārņojuma līmeņa novērtēšana pirms laukuma demontāžas (R) </v>
      </c>
      <c r="D39" s="13"/>
    </row>
    <row r="40" spans="1:4" ht="47.7" x14ac:dyDescent="0.35">
      <c r="A40" s="14" t="str">
        <f>'Apkopojums par pasākumiem'!AI3</f>
        <v>Ietekme uz meliorācijas sistēmām</v>
      </c>
      <c r="B40" s="15" t="str" cm="1">
        <f t="array" ref="B40">INDEX('Apkopojums par pasākumiem'!A4:AX15,'Z9'!E1,35)</f>
        <v>Ja nepieciešams, tad izstrādāt meliorācijas sistēmas pārkārtošanas projektu. Ja tiek konstatēta iespējama ietekme uz sugām vai biotopiem, tad piesaistīt sugu un biotopu ekspertu. (O)</v>
      </c>
      <c r="D40" s="9"/>
    </row>
    <row r="41" spans="1:4" ht="20.6" x14ac:dyDescent="0.35">
      <c r="A41" s="72" t="str" cm="1">
        <f t="array" ref="A41">'Apkopojums par pasākumiem'!B1&amp;": " &amp; INDEX('Apkopojums par pasākumiem'!A4:AX15,'Z9'!E1,2)</f>
        <v>VES objekta nosaukums: Z9</v>
      </c>
      <c r="B41" s="72"/>
      <c r="D41" s="8"/>
    </row>
    <row r="42" spans="1:4" s="13" customFormat="1" hidden="1" x14ac:dyDescent="0.4">
      <c r="A42" s="12"/>
      <c r="B42" s="12"/>
      <c r="D42" s="8"/>
    </row>
    <row r="43" spans="1:4" ht="18.25" x14ac:dyDescent="0.35">
      <c r="A43" s="75" t="str">
        <f>'Apkopojums par pasākumiem'!AJ1</f>
        <v>Ekspluatācijas perioda ierobežojumi (O (obligātie); R (rekomendējošie))</v>
      </c>
      <c r="B43" s="75"/>
      <c r="D43" s="8"/>
    </row>
    <row r="44" spans="1:4" s="13" customFormat="1" hidden="1" x14ac:dyDescent="0.4">
      <c r="A44" s="12"/>
      <c r="B44" s="12"/>
      <c r="D44" s="8"/>
    </row>
    <row r="45" spans="1:4" ht="17.3" x14ac:dyDescent="0.35">
      <c r="A45" s="71" t="str">
        <f>'Apkopojums par pasākumiem'!AJ2</f>
        <v>VES un montāžas un apkalpes laukumi</v>
      </c>
      <c r="B45" s="71"/>
      <c r="D45" s="7"/>
    </row>
    <row r="46" spans="1:4" ht="143.1" x14ac:dyDescent="0.35">
      <c r="A46" s="14" t="str">
        <f>'Apkopojums par pasākumiem'!AJ3</f>
        <v>Putnu aizsardzība (eksperta atzinums, rekomendējošie pasākumi)</v>
      </c>
      <c r="B46" s="15" t="str" cm="1">
        <f t="array" ref="B46">INDEX('Apkopojums par pasākumiem'!A4:AX15,'Z9'!E1,36)</f>
        <v>Uzstādīt VES apturēšanas kameru sistēmas (jānodrošina tādas sistēmas, kas turbīnu rotorus spēs apstādināt vai vismaz būtiski sabremzēt pirms putns ir ielidojis sadursmju riska zonā)(O);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(O), (3) ievērot pūču aizsardzības pasākumus (trokšņa ierobežojumi) (R)</v>
      </c>
      <c r="D46" s="7"/>
    </row>
    <row r="47" spans="1:4" ht="174.9" x14ac:dyDescent="0.35">
      <c r="A47" s="14" t="str">
        <f>'Apkopojums par pasākumiem'!AK3</f>
        <v>Putnu aizsardzība rekomendācijas pēc IVN</v>
      </c>
      <c r="B47" s="15" t="str" cm="1">
        <f t="array" ref="B47">INDEX('Apkopojums par pasākumiem'!A4:AX15,'Z9'!E1,37)</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(O) , (2) VES apturēt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v>
      </c>
      <c r="D47" s="7"/>
    </row>
    <row r="48" spans="1:4" ht="47.7" x14ac:dyDescent="0.35">
      <c r="A48" s="14" t="str">
        <f>'Apkopojums par pasākumiem'!AL3</f>
        <v>Putnu aizsardzība rekomendācijas pēc IVN Pamatojums</v>
      </c>
      <c r="B48" s="15" t="str" cm="1">
        <f t="array" ref="B48">INDEX('Apkopojums par pasākumiem'!A4:AX15,'Z9'!E1,38)</f>
        <v xml:space="preserve">Tā kā pētījumi par VES trokšņa ietekmi uz urālpūcēm ir pretrunīgi,
tad ievērojot piesardzības principu, izvēlēties pēc iespējas klusāku VES modeli, lai nodrošinātu pēc iespējas mazāku ietekmi uz pūcēm. (O) </v>
      </c>
      <c r="D48" s="7"/>
    </row>
    <row r="49" spans="1:4" x14ac:dyDescent="0.35">
      <c r="A49" s="14" t="str">
        <f>'Apkopojums par pasākumiem'!AM3</f>
        <v>Biotopi (eksperta atzinums)</v>
      </c>
      <c r="B49" s="15" cm="1">
        <f t="array" ref="B49">INDEX('Apkopojums par pasākumiem'!A4:AX15,'Z9'!E1,39)</f>
        <v>0</v>
      </c>
      <c r="D49" s="7"/>
    </row>
    <row r="50" spans="1:4" ht="31.8" x14ac:dyDescent="0.35">
      <c r="A50" s="14" t="str">
        <f>'Apkopojums par pasākumiem'!AN3</f>
        <v>Biotopu aizsardzība rekomendācijas pēc IVN</v>
      </c>
      <c r="B50" s="15" cm="1">
        <f t="array" ref="B50">INDEX('Apkopojums par pasākumiem'!A4:AX15,'Z9'!E1,40)</f>
        <v>0</v>
      </c>
      <c r="D50" s="8"/>
    </row>
    <row r="51" spans="1:4" ht="31.8" x14ac:dyDescent="0.35">
      <c r="A51" s="14" t="str">
        <f>'Apkopojums par pasākumiem'!AO3</f>
        <v>Biotopu aizsardzība rekomendācijas pēc IVN Pamatojums</v>
      </c>
      <c r="B51" s="15" cm="1">
        <f t="array" ref="B51">INDEX('Apkopojums par pasākumiem'!A4:AX15,'Z9'!E1,41)</f>
        <v>0</v>
      </c>
    </row>
    <row r="52" spans="1:4" x14ac:dyDescent="0.35">
      <c r="A52" s="14" t="str">
        <f>'Apkopojums par pasākumiem'!AP3</f>
        <v>ĪA sugas (eksperta atzinums)</v>
      </c>
      <c r="B52" s="15" cm="1">
        <f t="array" ref="B52">INDEX('Apkopojums par pasākumiem'!A4:AX15,'Z9'!E1,42)</f>
        <v>0</v>
      </c>
    </row>
    <row r="53" spans="1:4" ht="79.5" x14ac:dyDescent="0.35">
      <c r="A53" s="14" t="str">
        <f>'Apkopojums par pasākumiem'!AQ3</f>
        <v>Sikspārņi (eksperta atzinums)</v>
      </c>
      <c r="B53" s="15" t="str" cm="1">
        <f t="array" ref="B53">INDEX('Apkopojums par pasākumiem'!A4:AX15,'Z9'!E1,43)</f>
        <v xml:space="preserve">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 </v>
      </c>
    </row>
    <row r="54" spans="1:4" ht="159" x14ac:dyDescent="0.35">
      <c r="A54" s="14" t="str">
        <f>'Apkopojums par pasākumiem'!AR3</f>
        <v>Sikspārņi rekomendācijas pēc IVN</v>
      </c>
      <c r="B54" s="15" t="str" cm="1">
        <f t="array" ref="B54">INDEX('Apkopojums par pasākumiem'!A4:AX15,'Z9'!E1,44)</f>
        <v xml:space="preserve">VES 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saskaņojot ar sertificētu sikspārņu ekspertu,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row>
    <row r="55" spans="1:4" ht="47.7" x14ac:dyDescent="0.35">
      <c r="A55" s="14" t="str">
        <f>'Apkopojums par pasākumiem'!AS3</f>
        <v>Sikspārņu aizsardzība rekomendācijas pēc IVN Pamatojums</v>
      </c>
      <c r="B55" s="15" t="str" cm="1">
        <f t="array" ref="B55">INDEX('Apkopojums par pasākumiem'!A4:AX15,'Z9'!E1,45)</f>
        <v>Viedo risinājumu tehnoloģijas tiek izmantotas arī citur eiropā un nodrošina gan efektīvu sikspārņu aizsardzību, gan lielāku elektroenerģijas izstrādi, piemēram, https://www.fleximaus.de/?lang=ne</v>
      </c>
    </row>
    <row r="56" spans="1:4" x14ac:dyDescent="0.35">
      <c r="A56" s="14" t="str">
        <f>'Apkopojums par pasākumiem'!AT3</f>
        <v>Troksnis</v>
      </c>
      <c r="B56" s="15" t="str" cm="1">
        <f t="array" ref="B56">INDEX('Apkopojums par pasākumiem'!A4:AX15,'Z9'!E1,46)</f>
        <v>Izvēlēties pēc iespējas klusāku VES turbīnas modeli (O)</v>
      </c>
    </row>
    <row r="57" spans="1:4" ht="31.8" x14ac:dyDescent="0.35">
      <c r="A57" s="14" t="str">
        <f>'Apkopojums par pasākumiem'!AU3</f>
        <v>Zemas frekvences troksnis</v>
      </c>
      <c r="B57" s="15" t="str" cm="1">
        <f t="array" ref="B57">INDEX('Apkopojums par pasākumiem'!A4:AX15,'Z9'!E1,47)</f>
        <v>Izvēlēties VES modeli un darbības režīmu, kas nodrošina iespējami zemākus zemās frekvences trokšņa līmeņus (O)</v>
      </c>
    </row>
    <row r="58" spans="1:4" x14ac:dyDescent="0.35">
      <c r="A58" s="14" t="str">
        <f>'Apkopojums par pasākumiem'!AV3</f>
        <v>Mirgošana</v>
      </c>
      <c r="B58" s="15" t="str" cm="1">
        <f t="array" ref="B58">INDEX('Apkopojums par pasākumiem'!A4:AX15,'Z9'!E1,48)</f>
        <v>A un A' alternatīva (arī B un B') 8.-24.IV,15.VIII-3.IX, 7:40-8:20,18:40-19:30 (O)</v>
      </c>
    </row>
    <row r="59" spans="1:4" ht="79.5" x14ac:dyDescent="0.35">
      <c r="A59" s="14" t="str">
        <f>'Apkopojums par pasākumiem'!AW3</f>
        <v>Vides riski un avārijas</v>
      </c>
      <c r="B59" s="15" t="str" cm="1">
        <f t="array" ref="B59">INDEX('Apkopojums par pasākumiem'!A4:AX15,'Z9'!E1,49)</f>
        <v>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v>
      </c>
    </row>
    <row r="60" spans="1:4" ht="31.8" x14ac:dyDescent="0.35">
      <c r="A60" s="14" t="str">
        <f>'Apkopojums par pasākumiem'!AX3</f>
        <v>Sakaru sistēmas</v>
      </c>
      <c r="B60" s="15" t="str" cm="1">
        <f t="array" ref="B60">INDEX('Apkopojums par pasākumiem'!A4:AX15,'Z9'!E1,50)</f>
        <v xml:space="preserve">Ja tiek konstatēti apraides traucējumi pēc objekta realizācijas, tad nodrošināt risinājumus traucējuma novēršanai (R) </v>
      </c>
    </row>
  </sheetData>
  <mergeCells count="7">
    <mergeCell ref="A45:B45"/>
    <mergeCell ref="A1:B1"/>
    <mergeCell ref="A3:B3"/>
    <mergeCell ref="A5:B5"/>
    <mergeCell ref="A24:B24"/>
    <mergeCell ref="A41:B41"/>
    <mergeCell ref="A43:B43"/>
  </mergeCells>
  <pageMargins left="0.7" right="0.7" top="0.75" bottom="0.75" header="0.3" footer="0.3"/>
  <pageSetup paperSize="9" scale="74" fitToHeight="0" pageOrder="overThenDown" orientation="portrait" r:id="rId1"/>
  <rowBreaks count="2" manualBreakCount="2">
    <brk id="23" max="1" man="1"/>
    <brk id="40" max="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3386F-0DBC-4121-A3AD-72C002ECDE61}">
  <sheetPr>
    <tabColor rgb="FF92D050"/>
    <pageSetUpPr fitToPage="1"/>
  </sheetPr>
  <dimension ref="A1:E60"/>
  <sheetViews>
    <sheetView tabSelected="1" view="pageBreakPreview" zoomScaleNormal="100" zoomScaleSheetLayoutView="100" workbookViewId="0">
      <selection activeCell="B44" sqref="B44"/>
    </sheetView>
  </sheetViews>
  <sheetFormatPr defaultRowHeight="15.9" x14ac:dyDescent="0.4"/>
  <cols>
    <col min="1" max="1" width="38.33203125" style="19" customWidth="1"/>
    <col min="2" max="2" width="78.25" style="19" customWidth="1"/>
    <col min="4" max="4" width="49.75" customWidth="1"/>
  </cols>
  <sheetData>
    <row r="1" spans="1:5" ht="20.6" x14ac:dyDescent="0.35">
      <c r="A1" s="72" t="str" cm="1">
        <f t="array" ref="A1">'Apkopojums par pasākumiem'!B1&amp;": " &amp; INDEX('Apkopojums par pasākumiem'!A4:AX15,'Z10'!E1,2)</f>
        <v>VES objekta nosaukums: Z10</v>
      </c>
      <c r="B1" s="72"/>
      <c r="E1">
        <v>8</v>
      </c>
    </row>
    <row r="3" spans="1:5" ht="18.25" x14ac:dyDescent="0.35">
      <c r="A3" s="73" t="str">
        <f>'Apkopojums par pasākumiem'!C1</f>
        <v>Būvniecības perioda nosacījumi/ ierobežojumi (O (obligātie); R (rekomendējošie))</v>
      </c>
      <c r="B3" s="73"/>
      <c r="D3" s="60"/>
    </row>
    <row r="4" spans="1:5" s="13" customFormat="1" x14ac:dyDescent="0.4">
      <c r="A4" s="12"/>
      <c r="B4" s="12"/>
      <c r="D4" s="61"/>
    </row>
    <row r="5" spans="1:5" ht="17.3" x14ac:dyDescent="0.45">
      <c r="A5" s="74" t="str">
        <f>'Apkopojums par pasākumiem'!C2</f>
        <v>VES un montāžas un apkalpes laukums</v>
      </c>
      <c r="B5" s="74"/>
      <c r="D5" s="62"/>
    </row>
    <row r="6" spans="1:5" ht="47.7" x14ac:dyDescent="0.35">
      <c r="A6" s="14" t="str">
        <f>'Apkopojums par pasākumiem'!C3</f>
        <v xml:space="preserve">Putnu aizsardzība eksperta atzinums </v>
      </c>
      <c r="B6" s="15" t="str" cm="1">
        <f t="array" ref="B6">INDEX('Apkopojums par pasākumiem'!A4:AX15,'Z10'!E1,3)</f>
        <v xml:space="preserve">Mežistrāde veicama no 1. septembra līdz 1. februārim (R); Laikā starp 1. martu un 1. augustu rekomendēts neplānot nekādus darbus, kas saistīti ar paaugstinātu trokšņa un mākslīgā apgaismojuma emisiju (R) </v>
      </c>
      <c r="D6" s="62"/>
    </row>
    <row r="7" spans="1:5" ht="79.5" x14ac:dyDescent="0.35">
      <c r="A7" s="14" t="str">
        <f>'Apkopojums par pasākumiem'!D3</f>
        <v xml:space="preserve">Putnu aizsardzības rekomendācijas un nosacījumi pēc IVN </v>
      </c>
      <c r="B7" s="15" t="str" cm="1">
        <f t="array" ref="B7">INDEX('Apkopojums par pasākumiem'!A4:AX15,'Z10'!E1,4)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2"/>
    </row>
    <row r="8" spans="1:5" ht="95.4" x14ac:dyDescent="0.35">
      <c r="A8" s="14" t="str">
        <f>'Apkopojums par pasākumiem'!E3</f>
        <v>Putnu aizsardzības rekomendācijas un nosacījumi pēc IVN Pamatojums</v>
      </c>
      <c r="B8" s="15" t="str" cm="1">
        <f t="array" ref="B8">INDEX('Apkopojums par pasākumiem'!A4:AX15,'Z10'!E1,5)</f>
        <v>Ministru kabineta noteikumi Nr.936. nosaka ka,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62"/>
    </row>
    <row r="9" spans="1:5" ht="47.7" x14ac:dyDescent="0.35">
      <c r="A9" s="14" t="str">
        <f>'Apkopojums par pasākumiem'!F3</f>
        <v xml:space="preserve">Biotopi (eksperta atzinums) </v>
      </c>
      <c r="B9" s="15" t="str" cm="1">
        <f t="array" ref="B9">INDEX('Apkopojums par pasākumiem'!A4:AX15,'Z10'!E1,6)</f>
        <v>aptuveni 80 m attālumā uz austrumiem no novietnes konstatēts mitrumatkarīgu apstākļu meža biotops 9080* Staignāju meži (nr. 24AP116_121), uz kuru ir potenciāli iespējama būvniecības ietekme. Nav vēlams padziļināt esošā ceļa sāngrāvjus. (O)</v>
      </c>
      <c r="D9" s="62"/>
    </row>
    <row r="10" spans="1:5" ht="47.7" x14ac:dyDescent="0.35">
      <c r="A10" s="14" t="str">
        <f>'Apkopojums par pasākumiem'!G3</f>
        <v>Biotopu aizsardzība rekomendācijas pēc IVN</v>
      </c>
      <c r="B10" s="15" t="str" cm="1">
        <f t="array" ref="B10">INDEX('Apkopojums par pasākumiem'!A4:AX15,'Z10'!E1,7)</f>
        <v xml:space="preserve">Projektēšanas gaitā neplānojot sāngrāvjus biotopa 9080* Staignāju meži (nr. 24AP116_121) pusē (O). VES izbūve un ar to saistītās infrastruktūras izveide tiek īstenota tā, lai netiktu būtiski izmainīts hidroloģiskais režīms mitrāju teritorijās. </v>
      </c>
      <c r="D10" s="62"/>
    </row>
    <row r="11" spans="1:5" ht="31.8" x14ac:dyDescent="0.35">
      <c r="A11" s="14" t="str">
        <f>'Apkopojums par pasākumiem'!H3</f>
        <v>Biotopu aizsardzība rekomendācijas pēc IVN Pamatojums</v>
      </c>
      <c r="B11" s="15" t="str" cm="1">
        <f t="array" ref="B11">INDEX('Apkopojums par pasākumiem'!A4:AX15,'Z10'!E1,8)</f>
        <v>VES parka projektēšanas laikā, risinājums saskaņojams ar sertificētu biotopu un sugu ekspertu (O)</v>
      </c>
      <c r="D11" s="62"/>
    </row>
    <row r="12" spans="1:5" ht="47.7" x14ac:dyDescent="0.35">
      <c r="A12" s="14" t="str">
        <f>'Apkopojums par pasākumiem'!I3</f>
        <v xml:space="preserve">ĪA sugas (eksperta atzinums) </v>
      </c>
      <c r="B12" s="15" t="str" cm="1">
        <f t="array" ref="B12">INDEX('Apkopojums par pasākumiem'!A4:AX15,'Z10'!E1,9)</f>
        <v xml:space="preserve"> kritalas ar diametru &gt;25 cm nepieciešams saglabāt un pārvietot uz blakusesošajām mežaudzēm (visos gadījumos)  (R) ; Jāizvairās no pievestas melnzemes izmantošanas, lai teritorijā neievestu invazīvo sugu sēklas (O)</v>
      </c>
      <c r="D12" s="62"/>
    </row>
    <row r="13" spans="1:5" ht="31.8" x14ac:dyDescent="0.35">
      <c r="A13" s="14" t="str">
        <f>'Apkopojums par pasākumiem'!J3</f>
        <v>ĪA sugas rekomendācijas pēc IVN</v>
      </c>
      <c r="B13" s="15" t="str" cm="1">
        <f t="array" ref="B13">INDEX('Apkopojums par pasākumiem'!A4:AX15,'Z10'!E1,10)</f>
        <v xml:space="preserve">kritalas ar diametru &gt;25 cm nepieciešams saglabāt un pārvietot uz blakusesošajām mežaudzēm  (R) ; Būvdarbos izmantot melnzemi, kas iegūta projekta teritorijā (O) </v>
      </c>
      <c r="D13" s="62"/>
    </row>
    <row r="14" spans="1:5" ht="31.8" x14ac:dyDescent="0.35">
      <c r="A14" s="14" t="str">
        <f>'Apkopojums par pasākumiem'!K3</f>
        <v>ĪA sugas rekomendācijas pēc IVN Pamatojums</v>
      </c>
      <c r="B14" s="15" t="str" cm="1">
        <f t="array" ref="B14">INDEX('Apkopojums par pasākumiem'!A4:AX15,'Z10'!E1,11)</f>
        <v>VES parka projektēšanas laikā, risinājums saskaņojams ar sertificētu biotopu un sugu ekspertu</v>
      </c>
      <c r="D14" s="62"/>
    </row>
    <row r="15" spans="1:5" ht="63.6" x14ac:dyDescent="0.35">
      <c r="A15" s="14" t="str">
        <f>'Apkopojums par pasākumiem'!L3</f>
        <v xml:space="preserve">Troksnis </v>
      </c>
      <c r="B15" s="15" t="str" cm="1">
        <f t="array" ref="B15">INDEX('Apkopojums par pasākumiem'!A4:AX15,'Z10'!E1,12)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15" s="62"/>
    </row>
    <row r="16" spans="1:5" x14ac:dyDescent="0.35">
      <c r="A16" s="14" t="str">
        <f>'Apkopojums par pasākumiem'!M3</f>
        <v>Ainava</v>
      </c>
      <c r="B16" s="15" cm="1">
        <f t="array" ref="B16">INDEX('Apkopojums par pasākumiem'!A4:AX15,'Z10'!E1,13)</f>
        <v>0</v>
      </c>
      <c r="D16" s="62"/>
    </row>
    <row r="17" spans="1:4" ht="63.6" x14ac:dyDescent="0.35">
      <c r="A17" s="14" t="str">
        <f>'Apkopojums par pasākumiem'!N3</f>
        <v>Kultūrvēsturiskās vērtības</v>
      </c>
      <c r="B17" s="15" t="str" cm="1">
        <f t="array" ref="B17">INDEX('Apkopojums par pasākumiem'!A4:AX15,'Z10'!E1,14)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2"/>
    </row>
    <row r="18" spans="1:4" ht="63.6" x14ac:dyDescent="0.4">
      <c r="A18" s="14" t="str">
        <f>'Apkopojums par pasākumiem'!O3</f>
        <v>Ietekme uz gaisa kvalitāti</v>
      </c>
      <c r="B18" s="16" t="str" cm="1">
        <f t="array" ref="B18">INDEX('Apkopojums par pasākumiem'!A4:AX15,'Z10'!E1,15)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2"/>
    </row>
    <row r="19" spans="1:4" x14ac:dyDescent="0.4">
      <c r="A19" s="14" t="str">
        <f>'Apkopojums par pasākumiem'!P3</f>
        <v>Atkritumu apsaimniekošana</v>
      </c>
      <c r="B19" s="16" t="str" cm="1">
        <f t="array" ref="B19">INDEX('Apkopojums par pasākumiem'!A4:AX15,'Z10'!E1,16)</f>
        <v>Atkritumu apsaimniekošana atbilstoši normatīvo aktu prasībām (O)</v>
      </c>
      <c r="D19" s="62"/>
    </row>
    <row r="20" spans="1:4" ht="31.8" x14ac:dyDescent="0.4">
      <c r="A20" s="14" t="str">
        <f>'Apkopojums par pasākumiem'!Q3</f>
        <v>Ietekme uz virszemes ūdensobjektiem</v>
      </c>
      <c r="B20" s="16" t="str" cm="1">
        <f t="array" ref="B20">INDEX('Apkopojums par pasākumiem'!A4:AX15,'Z10'!E1,17)</f>
        <v xml:space="preserve">Regulāra tehnikas un mehānismu pārbaude, lai novērstu iespējamu eļļas un citu bīstamo vielu noplūdi (R) </v>
      </c>
      <c r="D20" s="62"/>
    </row>
    <row r="21" spans="1:4" ht="31.8" x14ac:dyDescent="0.4">
      <c r="A21" s="14" t="str">
        <f>'Apkopojums par pasākumiem'!R3</f>
        <v>Ietekme uz grutsūdeņiem</v>
      </c>
      <c r="B21" s="16" t="str" cm="1">
        <f t="array" ref="B21">INDEX('Apkopojums par pasākumiem'!A4:AX15,'Z10'!E1,18)</f>
        <v xml:space="preserve">Regulāra tehnikas un mehānismu pārbaude, lai novērstu iespējamu eļļas un citu bīstamo vielu noplūdi (R) </v>
      </c>
      <c r="D21" s="63"/>
    </row>
    <row r="22" spans="1:4" ht="47.7" x14ac:dyDescent="0.4">
      <c r="A22" s="14" t="str">
        <f>'Apkopojums par pasākumiem'!S3</f>
        <v>Ietekme uz meliorācijas sistēmām</v>
      </c>
      <c r="B22" s="16" t="str" cm="1">
        <f t="array" ref="B22">INDEX('Apkopojums par pasākumiem'!A4:AX15,'Z10'!E1,19)</f>
        <v>Ja nepieciešams, tad izstrādāt meliorācijas sistēmas pārkārtošanas projektu. Ja tiek konstatēta iespējama ietekme uz sugām vai biotopiem, tad piesaistīt sugu un biotopu ekspertu. (O)</v>
      </c>
      <c r="D22" s="63"/>
    </row>
    <row r="23" spans="1:4" x14ac:dyDescent="0.4">
      <c r="A23" s="18"/>
      <c r="B23" s="17"/>
      <c r="D23" s="7"/>
    </row>
    <row r="24" spans="1:4" ht="17.3" x14ac:dyDescent="0.35">
      <c r="A24" s="71" t="str">
        <f>'Apkopojums par pasākumiem'!T2</f>
        <v>Piebraucamais ceļš, elektrokabeļa trase</v>
      </c>
      <c r="B24" s="71"/>
      <c r="D24" s="7"/>
    </row>
    <row r="25" spans="1:4" x14ac:dyDescent="0.35">
      <c r="A25" s="14" t="str">
        <f>'Apkopojums par pasākumiem'!T3</f>
        <v>Putnu aizsardzība (eksperta atzinums)</v>
      </c>
      <c r="B25" s="15" cm="1">
        <f t="array" ref="B25">INDEX('Apkopojums par pasākumiem'!A4:AX15,'Z10'!E1,20)</f>
        <v>0</v>
      </c>
      <c r="D25" s="9"/>
    </row>
    <row r="26" spans="1:4" ht="79.5" x14ac:dyDescent="0.35">
      <c r="A26" s="14" t="str">
        <f>'Apkopojums par pasākumiem'!U3</f>
        <v>Putnu aizsardzība rekomendācijas pēc IVN</v>
      </c>
      <c r="B26" s="15" t="str" cm="1">
        <f t="array" ref="B26">INDEX('Apkopojums par pasākumiem'!A4:AX15,'Z10'!E1,21)</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6" s="9"/>
    </row>
    <row r="27" spans="1:4" ht="31.8" x14ac:dyDescent="0.35">
      <c r="A27" s="14" t="str">
        <f>'Apkopojums par pasākumiem'!V3</f>
        <v>Putnu aizsardzības rekomendācijas un nosacījumi pēc IVN Pamatojums</v>
      </c>
      <c r="B27" s="15" t="str" cm="1">
        <f t="array" ref="B27">INDEX('Apkopojums par pasākumiem'!A4:AX15,'Z10'!E1,22)</f>
        <v>Koku ciršanas darbi, kas saistīti ar VES būvniecību, un būvniecības darbi saskaņojami ar sertificētu putnu ekspertu (O)</v>
      </c>
      <c r="D27" s="7"/>
    </row>
    <row r="28" spans="1:4" x14ac:dyDescent="0.35">
      <c r="A28" s="14" t="str">
        <f>'Apkopojums par pasākumiem'!W3</f>
        <v xml:space="preserve">Biotopi (eksperta atzinums) </v>
      </c>
      <c r="B28" s="15" cm="1">
        <f t="array" ref="B28">INDEX('Apkopojums par pasākumiem'!A4:AX15,'Z10'!E1,23)</f>
        <v>0</v>
      </c>
      <c r="D28" s="7"/>
    </row>
    <row r="29" spans="1:4" ht="31.8" x14ac:dyDescent="0.35">
      <c r="A29" s="14" t="str">
        <f>'Apkopojums par pasākumiem'!X3</f>
        <v>Biotopu aizsardzība rekomendācijas pēc IVN</v>
      </c>
      <c r="B29" s="15" cm="1">
        <f t="array" ref="B29">INDEX('Apkopojums par pasākumiem'!A4:AX15,'Z10'!E1,24)</f>
        <v>0</v>
      </c>
      <c r="D29" s="8"/>
    </row>
    <row r="30" spans="1:4" ht="127.2" x14ac:dyDescent="0.35">
      <c r="A30" s="14" t="str">
        <f>'Apkopojums par pasākumiem'!Y3</f>
        <v>Biotopu aizsardzība rekomendācijas pēc IVN Pamatojums</v>
      </c>
      <c r="B30" s="15" t="str" cm="1">
        <f t="array" ref="B30">INDEX('Apkopojums par pasākumiem'!A4:AX15,'Z10'!E1,25)</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D30" s="10"/>
    </row>
    <row r="31" spans="1:4" x14ac:dyDescent="0.35">
      <c r="A31" s="14" t="str">
        <f>'Apkopojums par pasākumiem'!Z3</f>
        <v>ĪA sugas (eksperta atzinums)</v>
      </c>
      <c r="B31" s="15" cm="1">
        <f t="array" ref="B31">INDEX('Apkopojums par pasākumiem'!A4:AX15,'Z10'!E1,26)</f>
        <v>0</v>
      </c>
      <c r="D31" s="10"/>
    </row>
    <row r="32" spans="1:4" x14ac:dyDescent="0.35">
      <c r="A32" s="14" t="str">
        <f>'Apkopojums par pasākumiem'!AA3</f>
        <v>ĪA sugas rekomendācijas pēc IVN</v>
      </c>
      <c r="B32" s="15" cm="1">
        <f t="array" ref="B32">INDEX('Apkopojums par pasākumiem'!A4:AX15,'Z10'!E1,27)</f>
        <v>0</v>
      </c>
    </row>
    <row r="33" spans="1:4" ht="31.8" x14ac:dyDescent="0.4">
      <c r="A33" s="14" t="str">
        <f>'Apkopojums par pasākumiem'!AB3</f>
        <v>ĪA sugas rekomendācijas pēc IVN Pamatojums</v>
      </c>
      <c r="B33" s="15" cm="1">
        <f t="array" ref="B33">INDEX('Apkopojums par pasākumiem'!A4:AX15,'Z10'!E1,28)</f>
        <v>0</v>
      </c>
      <c r="D33" s="13"/>
    </row>
    <row r="34" spans="1:4" ht="63.6" x14ac:dyDescent="0.35">
      <c r="A34" s="14" t="str">
        <f>'Apkopojums par pasākumiem'!AC3</f>
        <v>Troksnis</v>
      </c>
      <c r="B34" s="15" t="str" cm="1">
        <f t="array" ref="B34">INDEX('Apkopojums par pasākumiem'!A4:AX15,'Z10'!E1,29)</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34" s="11"/>
    </row>
    <row r="35" spans="1:4" ht="63.6" x14ac:dyDescent="0.4">
      <c r="A35" s="14" t="str">
        <f>'Apkopojums par pasākumiem'!AD3</f>
        <v>Kultūrvēsturiskās vērtības</v>
      </c>
      <c r="B35" s="15" t="str" cm="1">
        <f t="array" ref="B35">INDEX('Apkopojums par pasākumiem'!A4:AX15,'Z10'!E1,30)</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5" s="13"/>
    </row>
    <row r="36" spans="1:4" ht="63.6" x14ac:dyDescent="0.4">
      <c r="A36" s="14" t="str">
        <f>'Apkopojums par pasākumiem'!AE3</f>
        <v>Ietekme uz gaisa kvalitāti</v>
      </c>
      <c r="B36" s="15" t="str" cm="1">
        <f t="array" ref="B36">INDEX('Apkopojums par pasākumiem'!A4:AX15,'Z10'!E1,31)</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6" s="13"/>
    </row>
    <row r="37" spans="1:4" x14ac:dyDescent="0.4">
      <c r="A37" s="14" t="str">
        <f>'Apkopojums par pasākumiem'!AF3</f>
        <v>Atkritumu apsaimniekošana</v>
      </c>
      <c r="B37" s="15" t="str" cm="1">
        <f t="array" ref="B37">INDEX('Apkopojums par pasākumiem'!A4:AX15,'Z10'!E1,32)</f>
        <v>Atkritumu apsaimniekošana atbilstoši normatīvo aktu prasībām (O)</v>
      </c>
      <c r="D37" s="13"/>
    </row>
    <row r="38" spans="1:4" ht="31.8" x14ac:dyDescent="0.4">
      <c r="A38" s="14" t="str">
        <f>'Apkopojums par pasākumiem'!AG3</f>
        <v>Ietekme uz virszemes ūdensobjektiem</v>
      </c>
      <c r="B38" s="15" t="str" cm="1">
        <f t="array" ref="B38">INDEX('Apkopojums par pasākumiem'!A4:AX15,'Z10'!E1,33)</f>
        <v xml:space="preserve">Regulāra tehnikas un mehānismu pārbaude, lai novērstu iespējamu eļļas un citu bīstamo vielu noplūdi (R) </v>
      </c>
      <c r="D38" s="13"/>
    </row>
    <row r="39" spans="1:4" ht="47.7" x14ac:dyDescent="0.4">
      <c r="A39" s="14" t="str">
        <f>'Apkopojums par pasākumiem'!AH3</f>
        <v>Ietekme uz grutsūdeņiem</v>
      </c>
      <c r="B39" s="15" t="str" cm="1">
        <f t="array" ref="B39">INDEX('Apkopojums par pasākumiem'!A4:AX15,'Z10'!E1,34)</f>
        <v xml:space="preserve">Regulāra tehnikas un mehānismu pārbaude, lai novērstu iespējamu eļļas un citu bīstamo vielu noplūdi. Grunts piesārņojuma līmeņa novērtēšana pirms laukuma demontāžas (R) </v>
      </c>
      <c r="D39" s="13"/>
    </row>
    <row r="40" spans="1:4" ht="47.7" x14ac:dyDescent="0.35">
      <c r="A40" s="14" t="str">
        <f>'Apkopojums par pasākumiem'!AI3</f>
        <v>Ietekme uz meliorācijas sistēmām</v>
      </c>
      <c r="B40" s="15" t="str" cm="1">
        <f t="array" ref="B40">INDEX('Apkopojums par pasākumiem'!A4:AX15,'Z10'!E1,35)</f>
        <v>Ja nepieciešams, tad izstrādāt meliorācijas sistēmas pārkārtošanas projektu. Ja tiek konstatēta iespējama ietekme uz sugām vai biotopiem, tad piesaistīt sugu un biotopu ekspertu. (O)</v>
      </c>
      <c r="D40" s="9"/>
    </row>
    <row r="41" spans="1:4" ht="20.6" x14ac:dyDescent="0.35">
      <c r="A41" s="72" t="str" cm="1">
        <f t="array" ref="A41">'Apkopojums par pasākumiem'!B1&amp;": " &amp; INDEX('Apkopojums par pasākumiem'!A4:AX15,'Z10'!E1,2)</f>
        <v>VES objekta nosaukums: Z10</v>
      </c>
      <c r="B41" s="72"/>
      <c r="D41" s="8"/>
    </row>
    <row r="42" spans="1:4" s="13" customFormat="1" hidden="1" x14ac:dyDescent="0.4">
      <c r="A42" s="12"/>
      <c r="B42" s="12"/>
      <c r="D42" s="8"/>
    </row>
    <row r="43" spans="1:4" ht="18.25" x14ac:dyDescent="0.35">
      <c r="A43" s="75" t="str">
        <f>'Apkopojums par pasākumiem'!AJ1</f>
        <v>Ekspluatācijas perioda ierobežojumi (O (obligātie); R (rekomendējošie))</v>
      </c>
      <c r="B43" s="75"/>
      <c r="D43" s="8"/>
    </row>
    <row r="44" spans="1:4" s="13" customFormat="1" hidden="1" x14ac:dyDescent="0.4">
      <c r="A44" s="12"/>
      <c r="B44" s="12"/>
      <c r="D44" s="8"/>
    </row>
    <row r="45" spans="1:4" ht="17.3" x14ac:dyDescent="0.35">
      <c r="A45" s="71" t="str">
        <f>'Apkopojums par pasākumiem'!AJ2</f>
        <v>VES un montāžas un apkalpes laukumi</v>
      </c>
      <c r="B45" s="71"/>
      <c r="D45" s="7"/>
    </row>
    <row r="46" spans="1:4" ht="143.1" x14ac:dyDescent="0.35">
      <c r="A46" s="14" t="str">
        <f>'Apkopojums par pasākumiem'!AJ3</f>
        <v>Putnu aizsardzība (eksperta atzinums, rekomendējošie pasākumi)</v>
      </c>
      <c r="B46" s="15" t="str" cm="1">
        <f t="array" ref="B46">INDEX('Apkopojums par pasākumiem'!A4:AX15,'Z10'!E1,36)</f>
        <v>Uzstādīt VES apturēšanas kameru sistēmas (jānodrošina tādas sistēmas, kas turbīnu rotorus spēs apstādināt vai vismaz būtiski sabremzēt pirms putns ir ielidojis sadursmju riska zonā)(O);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(O), (3) ievērot pūču aizsardzības pasākumus (trokšņa ierobežojumi) (R)</v>
      </c>
      <c r="D46" s="7"/>
    </row>
    <row r="47" spans="1:4" ht="174.9" x14ac:dyDescent="0.35">
      <c r="A47" s="14" t="str">
        <f>'Apkopojums par pasākumiem'!AK3</f>
        <v>Putnu aizsardzība rekomendācijas pēc IVN</v>
      </c>
      <c r="B47" s="15" t="str" cm="1">
        <f t="array" ref="B47">INDEX('Apkopojums par pasākumiem'!A4:AX15,'Z10'!E1,37)</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(O) , (2) VES apturēt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v>
      </c>
      <c r="D47" s="7"/>
    </row>
    <row r="48" spans="1:4" ht="47.7" x14ac:dyDescent="0.35">
      <c r="A48" s="14" t="str">
        <f>'Apkopojums par pasākumiem'!AL3</f>
        <v>Putnu aizsardzība rekomendācijas pēc IVN Pamatojums</v>
      </c>
      <c r="B48" s="15" t="str" cm="1">
        <f t="array" ref="B48">INDEX('Apkopojums par pasākumiem'!A4:AX15,'Z10'!E1,38)</f>
        <v xml:space="preserve">Tā kā pētījumi par VES trokšņa ietekmi uz urālpūcēm ir pretrunīgi,
tad ievērojot piesardzības principu, izvēlēties pēc iespējas klusāku VES modeli, lai nodrošinātu pēc iespējas mazāku ietekmi uz pūcēm. (O) </v>
      </c>
      <c r="D48" s="7"/>
    </row>
    <row r="49" spans="1:4" x14ac:dyDescent="0.35">
      <c r="A49" s="14" t="str">
        <f>'Apkopojums par pasākumiem'!AM3</f>
        <v>Biotopi (eksperta atzinums)</v>
      </c>
      <c r="B49" s="15" cm="1">
        <f t="array" ref="B49">INDEX('Apkopojums par pasākumiem'!A4:AX15,'Z10'!E1,39)</f>
        <v>0</v>
      </c>
      <c r="D49" s="7"/>
    </row>
    <row r="50" spans="1:4" ht="31.8" x14ac:dyDescent="0.35">
      <c r="A50" s="14" t="str">
        <f>'Apkopojums par pasākumiem'!AN3</f>
        <v>Biotopu aizsardzība rekomendācijas pēc IVN</v>
      </c>
      <c r="B50" s="15" cm="1">
        <f t="array" ref="B50">INDEX('Apkopojums par pasākumiem'!A4:AX15,'Z10'!E1,40)</f>
        <v>0</v>
      </c>
      <c r="D50" s="8"/>
    </row>
    <row r="51" spans="1:4" ht="31.8" x14ac:dyDescent="0.35">
      <c r="A51" s="14" t="str">
        <f>'Apkopojums par pasākumiem'!AO3</f>
        <v>Biotopu aizsardzība rekomendācijas pēc IVN Pamatojums</v>
      </c>
      <c r="B51" s="15" cm="1">
        <f t="array" ref="B51">INDEX('Apkopojums par pasākumiem'!A4:AX15,'Z10'!E1,41)</f>
        <v>0</v>
      </c>
    </row>
    <row r="52" spans="1:4" x14ac:dyDescent="0.35">
      <c r="A52" s="14" t="str">
        <f>'Apkopojums par pasākumiem'!AP3</f>
        <v>ĪA sugas (eksperta atzinums)</v>
      </c>
      <c r="B52" s="15" cm="1">
        <f t="array" ref="B52">INDEX('Apkopojums par pasākumiem'!A4:AX15,'Z10'!E1,42)</f>
        <v>0</v>
      </c>
    </row>
    <row r="53" spans="1:4" ht="79.5" x14ac:dyDescent="0.35">
      <c r="A53" s="14" t="str">
        <f>'Apkopojums par pasākumiem'!AQ3</f>
        <v>Sikspārņi (eksperta atzinums)</v>
      </c>
      <c r="B53" s="15" t="str" cm="1">
        <f t="array" ref="B53">INDEX('Apkopojums par pasākumiem'!A4:AX15,'Z10'!E1,43)</f>
        <v xml:space="preserve">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 </v>
      </c>
    </row>
    <row r="54" spans="1:4" ht="159" x14ac:dyDescent="0.35">
      <c r="A54" s="14" t="str">
        <f>'Apkopojums par pasākumiem'!AR3</f>
        <v>Sikspārņi rekomendācijas pēc IVN</v>
      </c>
      <c r="B54" s="15" t="str" cm="1">
        <f t="array" ref="B54">INDEX('Apkopojums par pasākumiem'!A4:AX15,'Z10'!E1,44)</f>
        <v xml:space="preserve">VES 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saskaņojot ar sertificētu sikspārņu ekspertu,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row>
    <row r="55" spans="1:4" ht="47.7" x14ac:dyDescent="0.35">
      <c r="A55" s="14" t="str">
        <f>'Apkopojums par pasākumiem'!AS3</f>
        <v>Sikspārņu aizsardzība rekomendācijas pēc IVN Pamatojums</v>
      </c>
      <c r="B55" s="15" t="str" cm="1">
        <f t="array" ref="B55">INDEX('Apkopojums par pasākumiem'!A4:AX15,'Z10'!E1,45)</f>
        <v>Viedo risinājumu tehnoloģijas tiek izmantotas arī citur eiropā un nodrošina gan efektīvu sikspārņu aizsardzību, gan lielāku elektroenerģijas izstrādi, piemēram, https://www.fleximaus.de/?lang=ne</v>
      </c>
    </row>
    <row r="56" spans="1:4" x14ac:dyDescent="0.35">
      <c r="A56" s="14" t="str">
        <f>'Apkopojums par pasākumiem'!AT3</f>
        <v>Troksnis</v>
      </c>
      <c r="B56" s="15" t="str" cm="1">
        <f t="array" ref="B56">INDEX('Apkopojums par pasākumiem'!A4:AX15,'Z10'!E1,46)</f>
        <v>Izvēlēties pēc iespējas klusāku VES turbīnas modeli (O)</v>
      </c>
    </row>
    <row r="57" spans="1:4" ht="31.8" x14ac:dyDescent="0.35">
      <c r="A57" s="14" t="str">
        <f>'Apkopojums par pasākumiem'!AU3</f>
        <v>Zemas frekvences troksnis</v>
      </c>
      <c r="B57" s="15" t="str" cm="1">
        <f t="array" ref="B57">INDEX('Apkopojums par pasākumiem'!A4:AX15,'Z10'!E1,47)</f>
        <v>Izvēlēties VES modeli un darbības režīmu, kas nodrošina iespējami zemākus zemās frekvences trokšņa līmeņus (O)</v>
      </c>
    </row>
    <row r="58" spans="1:4" x14ac:dyDescent="0.35">
      <c r="A58" s="14" t="str">
        <f>'Apkopojums par pasākumiem'!AV3</f>
        <v>Mirgošana</v>
      </c>
      <c r="B58" s="15" cm="1">
        <f t="array" ref="B58">INDEX('Apkopojums par pasākumiem'!A4:AX15,'Z10'!E1,48)</f>
        <v>0</v>
      </c>
    </row>
    <row r="59" spans="1:4" ht="79.5" x14ac:dyDescent="0.35">
      <c r="A59" s="14" t="str">
        <f>'Apkopojums par pasākumiem'!AW3</f>
        <v>Vides riski un avārijas</v>
      </c>
      <c r="B59" s="15" t="str" cm="1">
        <f t="array" ref="B59">INDEX('Apkopojums par pasākumiem'!A4:AX15,'Z10'!E1,49)</f>
        <v>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v>
      </c>
    </row>
    <row r="60" spans="1:4" ht="31.8" x14ac:dyDescent="0.35">
      <c r="A60" s="14" t="str">
        <f>'Apkopojums par pasākumiem'!AX3</f>
        <v>Sakaru sistēmas</v>
      </c>
      <c r="B60" s="15" t="str" cm="1">
        <f t="array" ref="B60">INDEX('Apkopojums par pasākumiem'!A4:AX15,'Z10'!E1,50)</f>
        <v xml:space="preserve">Ja tiek konstatēti apraides traucējumi pēc objekta realizācijas, tad nodrošināt risinājumus traucējuma novēršanai (R) </v>
      </c>
    </row>
  </sheetData>
  <mergeCells count="7">
    <mergeCell ref="A45:B45"/>
    <mergeCell ref="A1:B1"/>
    <mergeCell ref="A3:B3"/>
    <mergeCell ref="A5:B5"/>
    <mergeCell ref="A24:B24"/>
    <mergeCell ref="A41:B41"/>
    <mergeCell ref="A43:B43"/>
  </mergeCells>
  <pageMargins left="0.7" right="0.7" top="0.75" bottom="0.75" header="0.3" footer="0.3"/>
  <pageSetup paperSize="9" scale="74" fitToHeight="0" pageOrder="overThenDown" orientation="portrait" r:id="rId1"/>
  <rowBreaks count="2" manualBreakCount="2">
    <brk id="23" max="1" man="1"/>
    <brk id="40" max="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4CCD5-65DD-4158-8498-A7D72A324FF7}">
  <sheetPr>
    <tabColor rgb="FF92D050"/>
    <pageSetUpPr fitToPage="1"/>
  </sheetPr>
  <dimension ref="A1:E60"/>
  <sheetViews>
    <sheetView tabSelected="1" view="pageBreakPreview" topLeftCell="A30" zoomScaleNormal="100" zoomScaleSheetLayoutView="100" workbookViewId="0">
      <selection activeCell="B44" sqref="B44"/>
    </sheetView>
  </sheetViews>
  <sheetFormatPr defaultRowHeight="15.9" x14ac:dyDescent="0.4"/>
  <cols>
    <col min="1" max="1" width="38.33203125" style="19" customWidth="1"/>
    <col min="2" max="2" width="78.25" style="19" customWidth="1"/>
    <col min="4" max="4" width="49.75" customWidth="1"/>
  </cols>
  <sheetData>
    <row r="1" spans="1:5" ht="20.6" x14ac:dyDescent="0.35">
      <c r="A1" s="72" t="str" cm="1">
        <f t="array" ref="A1">'Apkopojums par pasākumiem'!B1&amp;": " &amp; INDEX('Apkopojums par pasākumiem'!A4:AX15,'Z12'!E1,2)</f>
        <v>VES objekta nosaukums: Z12</v>
      </c>
      <c r="B1" s="72"/>
      <c r="E1">
        <v>9</v>
      </c>
    </row>
    <row r="3" spans="1:5" ht="18.25" x14ac:dyDescent="0.35">
      <c r="A3" s="73" t="str">
        <f>'Apkopojums par pasākumiem'!C1</f>
        <v>Būvniecības perioda nosacījumi/ ierobežojumi (O (obligātie); R (rekomendējošie))</v>
      </c>
      <c r="B3" s="73"/>
      <c r="D3" s="60"/>
    </row>
    <row r="4" spans="1:5" s="13" customFormat="1" x14ac:dyDescent="0.4">
      <c r="A4" s="12"/>
      <c r="B4" s="12"/>
      <c r="D4" s="61"/>
    </row>
    <row r="5" spans="1:5" ht="17.3" x14ac:dyDescent="0.45">
      <c r="A5" s="74" t="str">
        <f>'Apkopojums par pasākumiem'!C2</f>
        <v>VES un montāžas un apkalpes laukums</v>
      </c>
      <c r="B5" s="74"/>
      <c r="D5" s="62"/>
    </row>
    <row r="6" spans="1:5" ht="47.7" x14ac:dyDescent="0.35">
      <c r="A6" s="14" t="str">
        <f>'Apkopojums par pasākumiem'!C3</f>
        <v xml:space="preserve">Putnu aizsardzība eksperta atzinums </v>
      </c>
      <c r="B6" s="15" t="str" cm="1">
        <f t="array" ref="B6">INDEX('Apkopojums par pasākumiem'!A4:AX15,'Z12'!E1,3)</f>
        <v xml:space="preserve">Mežistrāde veicama no 1. septembra līdz 1. februārim (R); Laikā starp 1. martu un 1. augustu rekomendēts neplānot nekādus darbus, kas saistīti ar paaugstinātu trokšņa un mākslīgā apgaismojuma emisiju (R) </v>
      </c>
      <c r="D6" s="62"/>
    </row>
    <row r="7" spans="1:5" ht="79.5" x14ac:dyDescent="0.35">
      <c r="A7" s="14" t="str">
        <f>'Apkopojums par pasākumiem'!D3</f>
        <v xml:space="preserve">Putnu aizsardzības rekomendācijas un nosacījumi pēc IVN </v>
      </c>
      <c r="B7" s="15" t="str" cm="1">
        <f t="array" ref="B7">INDEX('Apkopojums par pasākumiem'!A4:AX15,'Z12'!E1,4)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2"/>
    </row>
    <row r="8" spans="1:5" ht="95.4" x14ac:dyDescent="0.35">
      <c r="A8" s="14" t="str">
        <f>'Apkopojums par pasākumiem'!E3</f>
        <v>Putnu aizsardzības rekomendācijas un nosacījumi pēc IVN Pamatojums</v>
      </c>
      <c r="B8" s="15" t="str" cm="1">
        <f t="array" ref="B8">INDEX('Apkopojums par pasākumiem'!A4:AX15,'Z12'!E1,5)</f>
        <v>Ministru kabineta noteikumi Nr.936. nosaka ka,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62"/>
    </row>
    <row r="9" spans="1:5" ht="47.7" x14ac:dyDescent="0.35">
      <c r="A9" s="14" t="str">
        <f>'Apkopojums par pasākumiem'!F3</f>
        <v xml:space="preserve">Biotopi (eksperta atzinums) </v>
      </c>
      <c r="B9" s="15" t="str" cm="1">
        <f t="array" ref="B9">INDEX('Apkopojums par pasākumiem'!A4:AX15,'Z12'!E1,6)</f>
        <v>50 m uz rietumiem atrodas aizsargājami meža biotopi 9010* Veci vai dabiski boreāli meži (18KT679_9) un 91D0* Purvainie meži (bez nr.). Ievērot ietekmi mazinous pasākumus. Nav vēlams padziļināt esošā ceļa sāngrāvjus. (O)</v>
      </c>
      <c r="D9" s="62"/>
    </row>
    <row r="10" spans="1:5" ht="47.7" x14ac:dyDescent="0.35">
      <c r="A10" s="14" t="str">
        <f>'Apkopojums par pasākumiem'!G3</f>
        <v>Biotopu aizsardzība rekomendācijas pēc IVN</v>
      </c>
      <c r="B10" s="15" t="str" cm="1">
        <f t="array" ref="B10">INDEX('Apkopojums par pasākumiem'!A4:AX15,'Z12'!E1,7)</f>
        <v xml:space="preserve">Projektēšanas gaitā neplānot ceļa grāvju padziļināšanu (O). VES izbūve un ar to saistītās infrastruktūras izveide tiek īstenota tā, lai netiktu būtiski izmainīts hidroloģiskais režīms mitrāju teritorijās.  </v>
      </c>
      <c r="D10" s="62"/>
    </row>
    <row r="11" spans="1:5" ht="31.8" x14ac:dyDescent="0.35">
      <c r="A11" s="14" t="str">
        <f>'Apkopojums par pasākumiem'!H3</f>
        <v>Biotopu aizsardzība rekomendācijas pēc IVN Pamatojums</v>
      </c>
      <c r="B11" s="15" t="str" cm="1">
        <f t="array" ref="B11">INDEX('Apkopojums par pasākumiem'!A4:AX15,'Z12'!E1,8)</f>
        <v>VES parka projektēšanas laikā, risinājums saskaņojams ar sertificētu biotopu un sugu ekspertu (O)</v>
      </c>
      <c r="D11" s="62"/>
    </row>
    <row r="12" spans="1:5" ht="47.7" x14ac:dyDescent="0.35">
      <c r="A12" s="14" t="str">
        <f>'Apkopojums par pasākumiem'!I3</f>
        <v xml:space="preserve">ĪA sugas (eksperta atzinums) </v>
      </c>
      <c r="B12" s="15" t="str" cm="1">
        <f t="array" ref="B12">INDEX('Apkopojums par pasākumiem'!A4:AX15,'Z12'!E1,9)</f>
        <v xml:space="preserve"> kritalas ar diametru &gt;25 cm nepieciešams saglabāt un pārvietot uz blakusesošajām mežaudzēm (visos gadījumos)  (R) ; Jāizvairās no pievestas melnzemes izmantošanas, lai teritorijā neievestu invazīvo sugu sēklas (O)</v>
      </c>
      <c r="D12" s="62"/>
    </row>
    <row r="13" spans="1:5" ht="31.8" x14ac:dyDescent="0.35">
      <c r="A13" s="14" t="str">
        <f>'Apkopojums par pasākumiem'!J3</f>
        <v>ĪA sugas rekomendācijas pēc IVN</v>
      </c>
      <c r="B13" s="15" t="str" cm="1">
        <f t="array" ref="B13">INDEX('Apkopojums par pasākumiem'!A4:AX15,'Z12'!E1,10)</f>
        <v xml:space="preserve">kritalas ar diametru &gt;25 cm nepieciešams saglabāt un pārvietot uz blakusesošajām mežaudzēm  (R) ; Būvdarbos izmantot melnzemi, kas iegūta projekta teritorijā (O) </v>
      </c>
      <c r="D13" s="62"/>
    </row>
    <row r="14" spans="1:5" ht="31.8" x14ac:dyDescent="0.35">
      <c r="A14" s="14" t="str">
        <f>'Apkopojums par pasākumiem'!K3</f>
        <v>ĪA sugas rekomendācijas pēc IVN Pamatojums</v>
      </c>
      <c r="B14" s="15" t="str" cm="1">
        <f t="array" ref="B14">INDEX('Apkopojums par pasākumiem'!A4:AX15,'Z12'!E1,11)</f>
        <v>VES parka projektēšanas laikā, risinājums saskaņojams ar sertificētu biotopu un sugu ekspertu</v>
      </c>
      <c r="D14" s="62"/>
    </row>
    <row r="15" spans="1:5" ht="63.6" x14ac:dyDescent="0.35">
      <c r="A15" s="14" t="str">
        <f>'Apkopojums par pasākumiem'!L3</f>
        <v xml:space="preserve">Troksnis </v>
      </c>
      <c r="B15" s="15" t="str" cm="1">
        <f t="array" ref="B15">INDEX('Apkopojums par pasākumiem'!A4:AX15,'Z12'!E1,12)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15" s="62"/>
    </row>
    <row r="16" spans="1:5" x14ac:dyDescent="0.35">
      <c r="A16" s="14" t="str">
        <f>'Apkopojums par pasākumiem'!M3</f>
        <v>Ainava</v>
      </c>
      <c r="B16" s="15" cm="1">
        <f t="array" ref="B16">INDEX('Apkopojums par pasākumiem'!A4:AX15,'Z12'!E1,13)</f>
        <v>0</v>
      </c>
      <c r="D16" s="62"/>
    </row>
    <row r="17" spans="1:4" ht="63.6" x14ac:dyDescent="0.35">
      <c r="A17" s="14" t="str">
        <f>'Apkopojums par pasākumiem'!N3</f>
        <v>Kultūrvēsturiskās vērtības</v>
      </c>
      <c r="B17" s="15" t="str" cm="1">
        <f t="array" ref="B17">INDEX('Apkopojums par pasākumiem'!A4:AX15,'Z12'!E1,14)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2"/>
    </row>
    <row r="18" spans="1:4" ht="63.6" x14ac:dyDescent="0.4">
      <c r="A18" s="14" t="str">
        <f>'Apkopojums par pasākumiem'!O3</f>
        <v>Ietekme uz gaisa kvalitāti</v>
      </c>
      <c r="B18" s="16" t="str" cm="1">
        <f t="array" ref="B18">INDEX('Apkopojums par pasākumiem'!A4:AX15,'Z12'!E1,15)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2"/>
    </row>
    <row r="19" spans="1:4" x14ac:dyDescent="0.4">
      <c r="A19" s="14" t="str">
        <f>'Apkopojums par pasākumiem'!P3</f>
        <v>Atkritumu apsaimniekošana</v>
      </c>
      <c r="B19" s="16" t="str" cm="1">
        <f t="array" ref="B19">INDEX('Apkopojums par pasākumiem'!A4:AX15,'Z12'!E1,16)</f>
        <v>Atkritumu apsaimniekošana atbilstoši normatīvo aktu prasībām (O)</v>
      </c>
      <c r="D19" s="62"/>
    </row>
    <row r="20" spans="1:4" ht="31.8" x14ac:dyDescent="0.4">
      <c r="A20" s="14" t="str">
        <f>'Apkopojums par pasākumiem'!Q3</f>
        <v>Ietekme uz virszemes ūdensobjektiem</v>
      </c>
      <c r="B20" s="16" t="str" cm="1">
        <f t="array" ref="B20">INDEX('Apkopojums par pasākumiem'!A4:AX15,'Z12'!E1,17)</f>
        <v xml:space="preserve">Regulāra tehnikas un mehānismu pārbaude, lai novērstu iespējamu eļļas un citu bīstamo vielu noplūdi (R) </v>
      </c>
      <c r="D20" s="62"/>
    </row>
    <row r="21" spans="1:4" ht="31.8" x14ac:dyDescent="0.4">
      <c r="A21" s="14" t="str">
        <f>'Apkopojums par pasākumiem'!R3</f>
        <v>Ietekme uz grutsūdeņiem</v>
      </c>
      <c r="B21" s="16" t="str" cm="1">
        <f t="array" ref="B21">INDEX('Apkopojums par pasākumiem'!A4:AX15,'Z12'!E1,18)</f>
        <v xml:space="preserve">Regulāra tehnikas un mehānismu pārbaude, lai novērstu iespējamu eļļas un citu bīstamo vielu noplūdi (R) </v>
      </c>
      <c r="D21" s="63"/>
    </row>
    <row r="22" spans="1:4" ht="47.7" x14ac:dyDescent="0.4">
      <c r="A22" s="14" t="str">
        <f>'Apkopojums par pasākumiem'!S3</f>
        <v>Ietekme uz meliorācijas sistēmām</v>
      </c>
      <c r="B22" s="16" t="str" cm="1">
        <f t="array" ref="B22">INDEX('Apkopojums par pasākumiem'!A4:AX15,'Z12'!E1,19)</f>
        <v>Ja nepieciešams, tad izstrādāt meliorācijas sistēmas pārkārtošanas projektu. Ja tiek konstatēta iespējama ietekme uz sugām vai biotopiem, tad piesaistīt sugu un biotopu ekspertu. (O)</v>
      </c>
      <c r="D22" s="63"/>
    </row>
    <row r="23" spans="1:4" x14ac:dyDescent="0.4">
      <c r="A23" s="18"/>
      <c r="B23" s="17"/>
      <c r="D23" s="7"/>
    </row>
    <row r="24" spans="1:4" ht="17.3" x14ac:dyDescent="0.35">
      <c r="A24" s="71" t="str">
        <f>'Apkopojums par pasākumiem'!T2</f>
        <v>Piebraucamais ceļš, elektrokabeļa trase</v>
      </c>
      <c r="B24" s="71"/>
      <c r="D24" s="7"/>
    </row>
    <row r="25" spans="1:4" x14ac:dyDescent="0.35">
      <c r="A25" s="14" t="str">
        <f>'Apkopojums par pasākumiem'!T3</f>
        <v>Putnu aizsardzība (eksperta atzinums)</v>
      </c>
      <c r="B25" s="15" cm="1">
        <f t="array" ref="B25">INDEX('Apkopojums par pasākumiem'!A4:AX15,'Z12'!E1,20)</f>
        <v>0</v>
      </c>
      <c r="D25" s="9"/>
    </row>
    <row r="26" spans="1:4" ht="79.5" x14ac:dyDescent="0.35">
      <c r="A26" s="14" t="str">
        <f>'Apkopojums par pasākumiem'!U3</f>
        <v>Putnu aizsardzība rekomendācijas pēc IVN</v>
      </c>
      <c r="B26" s="15" t="str" cm="1">
        <f t="array" ref="B26">INDEX('Apkopojums par pasākumiem'!A4:AX15,'Z12'!E1,21)</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6" s="9"/>
    </row>
    <row r="27" spans="1:4" ht="31.8" x14ac:dyDescent="0.35">
      <c r="A27" s="14" t="str">
        <f>'Apkopojums par pasākumiem'!V3</f>
        <v>Putnu aizsardzības rekomendācijas un nosacījumi pēc IVN Pamatojums</v>
      </c>
      <c r="B27" s="15" t="str" cm="1">
        <f t="array" ref="B27">INDEX('Apkopojums par pasākumiem'!A4:AX15,'Z12'!E1,22)</f>
        <v>Koku ciršanas darbi, kas saistīti ar VES būvniecību, un būvniecības darbi saskaņojami ar sertificētu putnu ekspertu (O)</v>
      </c>
      <c r="D27" s="7"/>
    </row>
    <row r="28" spans="1:4" x14ac:dyDescent="0.35">
      <c r="A28" s="14" t="str">
        <f>'Apkopojums par pasākumiem'!W3</f>
        <v xml:space="preserve">Biotopi (eksperta atzinums) </v>
      </c>
      <c r="B28" s="15" cm="1">
        <f t="array" ref="B28">INDEX('Apkopojums par pasākumiem'!A4:AX15,'Z12'!E1,23)</f>
        <v>0</v>
      </c>
      <c r="D28" s="7"/>
    </row>
    <row r="29" spans="1:4" ht="31.8" x14ac:dyDescent="0.35">
      <c r="A29" s="14" t="str">
        <f>'Apkopojums par pasākumiem'!X3</f>
        <v>Biotopu aizsardzība rekomendācijas pēc IVN</v>
      </c>
      <c r="B29" s="15" cm="1">
        <f t="array" ref="B29">INDEX('Apkopojums par pasākumiem'!A4:AX15,'Z12'!E1,24)</f>
        <v>0</v>
      </c>
      <c r="D29" s="8"/>
    </row>
    <row r="30" spans="1:4" ht="127.2" x14ac:dyDescent="0.35">
      <c r="A30" s="14" t="str">
        <f>'Apkopojums par pasākumiem'!Y3</f>
        <v>Biotopu aizsardzība rekomendācijas pēc IVN Pamatojums</v>
      </c>
      <c r="B30" s="15" t="str" cm="1">
        <f t="array" ref="B30">INDEX('Apkopojums par pasākumiem'!A4:AX15,'Z12'!E1,25)</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D30" s="10"/>
    </row>
    <row r="31" spans="1:4" x14ac:dyDescent="0.35">
      <c r="A31" s="14" t="str">
        <f>'Apkopojums par pasākumiem'!Z3</f>
        <v>ĪA sugas (eksperta atzinums)</v>
      </c>
      <c r="B31" s="15" cm="1">
        <f t="array" ref="B31">INDEX('Apkopojums par pasākumiem'!A4:AX15,'Z12'!E1,26)</f>
        <v>0</v>
      </c>
      <c r="D31" s="10"/>
    </row>
    <row r="32" spans="1:4" x14ac:dyDescent="0.35">
      <c r="A32" s="14" t="str">
        <f>'Apkopojums par pasākumiem'!AA3</f>
        <v>ĪA sugas rekomendācijas pēc IVN</v>
      </c>
      <c r="B32" s="15" cm="1">
        <f t="array" ref="B32">INDEX('Apkopojums par pasākumiem'!A4:AX15,'Z12'!E1,27)</f>
        <v>0</v>
      </c>
    </row>
    <row r="33" spans="1:4" ht="31.8" x14ac:dyDescent="0.4">
      <c r="A33" s="14" t="str">
        <f>'Apkopojums par pasākumiem'!AB3</f>
        <v>ĪA sugas rekomendācijas pēc IVN Pamatojums</v>
      </c>
      <c r="B33" s="15" cm="1">
        <f t="array" ref="B33">INDEX('Apkopojums par pasākumiem'!A4:AX15,'Z12'!E1,28)</f>
        <v>0</v>
      </c>
      <c r="D33" s="13"/>
    </row>
    <row r="34" spans="1:4" ht="63.6" x14ac:dyDescent="0.35">
      <c r="A34" s="14" t="str">
        <f>'Apkopojums par pasākumiem'!AC3</f>
        <v>Troksnis</v>
      </c>
      <c r="B34" s="15" t="str" cm="1">
        <f t="array" ref="B34">INDEX('Apkopojums par pasākumiem'!A4:AX15,'Z12'!E1,29)</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34" s="11"/>
    </row>
    <row r="35" spans="1:4" ht="63.6" x14ac:dyDescent="0.4">
      <c r="A35" s="14" t="str">
        <f>'Apkopojums par pasākumiem'!AD3</f>
        <v>Kultūrvēsturiskās vērtības</v>
      </c>
      <c r="B35" s="15" t="str" cm="1">
        <f t="array" ref="B35">INDEX('Apkopojums par pasākumiem'!A4:AX15,'Z12'!E1,30)</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5" s="13"/>
    </row>
    <row r="36" spans="1:4" ht="63.6" x14ac:dyDescent="0.4">
      <c r="A36" s="14" t="str">
        <f>'Apkopojums par pasākumiem'!AE3</f>
        <v>Ietekme uz gaisa kvalitāti</v>
      </c>
      <c r="B36" s="15" t="str" cm="1">
        <f t="array" ref="B36">INDEX('Apkopojums par pasākumiem'!A4:AX15,'Z12'!E1,31)</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6" s="13"/>
    </row>
    <row r="37" spans="1:4" x14ac:dyDescent="0.4">
      <c r="A37" s="14" t="str">
        <f>'Apkopojums par pasākumiem'!AF3</f>
        <v>Atkritumu apsaimniekošana</v>
      </c>
      <c r="B37" s="15" t="str" cm="1">
        <f t="array" ref="B37">INDEX('Apkopojums par pasākumiem'!A4:AX15,'Z12'!E1,32)</f>
        <v>Atkritumu apsaimniekošana atbilstoši normatīvo aktu prasībām (O)</v>
      </c>
      <c r="D37" s="13"/>
    </row>
    <row r="38" spans="1:4" ht="31.8" x14ac:dyDescent="0.4">
      <c r="A38" s="14" t="str">
        <f>'Apkopojums par pasākumiem'!AG3</f>
        <v>Ietekme uz virszemes ūdensobjektiem</v>
      </c>
      <c r="B38" s="15" t="str" cm="1">
        <f t="array" ref="B38">INDEX('Apkopojums par pasākumiem'!A4:AX15,'Z12'!E1,33)</f>
        <v xml:space="preserve">Regulāra tehnikas un mehānismu pārbaude, lai novērstu iespējamu eļļas un citu bīstamo vielu noplūdi (R) </v>
      </c>
      <c r="D38" s="13"/>
    </row>
    <row r="39" spans="1:4" ht="47.7" x14ac:dyDescent="0.4">
      <c r="A39" s="14" t="str">
        <f>'Apkopojums par pasākumiem'!AH3</f>
        <v>Ietekme uz grutsūdeņiem</v>
      </c>
      <c r="B39" s="15" t="str" cm="1">
        <f t="array" ref="B39">INDEX('Apkopojums par pasākumiem'!A4:AX15,'Z12'!E1,34)</f>
        <v xml:space="preserve">Regulāra tehnikas un mehānismu pārbaude, lai novērstu iespējamu eļļas un citu bīstamo vielu noplūdi. Grunts piesārņojuma līmeņa novērtēšana pirms laukuma demontāžas (R) </v>
      </c>
      <c r="D39" s="13"/>
    </row>
    <row r="40" spans="1:4" ht="47.7" x14ac:dyDescent="0.35">
      <c r="A40" s="14" t="str">
        <f>'Apkopojums par pasākumiem'!AI3</f>
        <v>Ietekme uz meliorācijas sistēmām</v>
      </c>
      <c r="B40" s="15" t="str" cm="1">
        <f t="array" ref="B40">INDEX('Apkopojums par pasākumiem'!A4:AX15,'Z12'!E1,35)</f>
        <v>Ja nepieciešams, tad izstrādāt meliorācijas sistēmas pārkārtošanas projektu. Ja tiek konstatēta iespējama ietekme uz sugām vai biotopiem, tad piesaistīt sugu un biotopu ekspertu. (O)</v>
      </c>
      <c r="D40" s="9"/>
    </row>
    <row r="41" spans="1:4" ht="20.6" x14ac:dyDescent="0.35">
      <c r="A41" s="72" t="str" cm="1">
        <f t="array" ref="A41">'Apkopojums par pasākumiem'!B1&amp;": " &amp; INDEX('Apkopojums par pasākumiem'!A4:AX15,'Z12'!E1,2)</f>
        <v>VES objekta nosaukums: Z12</v>
      </c>
      <c r="B41" s="72"/>
      <c r="D41" s="8"/>
    </row>
    <row r="42" spans="1:4" s="13" customFormat="1" hidden="1" x14ac:dyDescent="0.4">
      <c r="A42" s="12"/>
      <c r="B42" s="12"/>
      <c r="D42" s="8"/>
    </row>
    <row r="43" spans="1:4" ht="18.25" x14ac:dyDescent="0.35">
      <c r="A43" s="75" t="str">
        <f>'Apkopojums par pasākumiem'!AJ1</f>
        <v>Ekspluatācijas perioda ierobežojumi (O (obligātie); R (rekomendējošie))</v>
      </c>
      <c r="B43" s="75"/>
      <c r="D43" s="8"/>
    </row>
    <row r="44" spans="1:4" s="13" customFormat="1" hidden="1" x14ac:dyDescent="0.4">
      <c r="A44" s="12"/>
      <c r="B44" s="12"/>
      <c r="D44" s="8"/>
    </row>
    <row r="45" spans="1:4" ht="17.3" x14ac:dyDescent="0.35">
      <c r="A45" s="71" t="str">
        <f>'Apkopojums par pasākumiem'!AJ2</f>
        <v>VES un montāžas un apkalpes laukumi</v>
      </c>
      <c r="B45" s="71"/>
      <c r="D45" s="7"/>
    </row>
    <row r="46" spans="1:4" ht="143.1" x14ac:dyDescent="0.35">
      <c r="A46" s="14" t="str">
        <f>'Apkopojums par pasākumiem'!AJ3</f>
        <v>Putnu aizsardzība (eksperta atzinums, rekomendējošie pasākumi)</v>
      </c>
      <c r="B46" s="15" t="str" cm="1">
        <f t="array" ref="B46">INDEX('Apkopojums par pasākumiem'!A4:AX15,'Z12'!E1,36)</f>
        <v>Uzstādīt VES apturēšanas kameru sistēmas (jānodrošina tādas sistēmas, kas turbīnu rotorus spēs apstādināt vai vismaz būtiski sabremzēt pirms putns ir ielidojis sadursmju riska zonā)(O);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(O), (3) ievērot pūču aizsardzības pasākumus (trokšņa ierobežojumi) (R)</v>
      </c>
      <c r="D46" s="7"/>
    </row>
    <row r="47" spans="1:4" ht="174.9" x14ac:dyDescent="0.35">
      <c r="A47" s="14" t="str">
        <f>'Apkopojums par pasākumiem'!AK3</f>
        <v>Putnu aizsardzība rekomendācijas pēc IVN</v>
      </c>
      <c r="B47" s="15" t="str" cm="1">
        <f t="array" ref="B47">INDEX('Apkopojums par pasākumiem'!A4:AX15,'Z12'!E1,37)</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(O) , (2) VES apturēt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v>
      </c>
      <c r="D47" s="7"/>
    </row>
    <row r="48" spans="1:4" ht="47.7" x14ac:dyDescent="0.35">
      <c r="A48" s="14" t="str">
        <f>'Apkopojums par pasākumiem'!AL3</f>
        <v>Putnu aizsardzība rekomendācijas pēc IVN Pamatojums</v>
      </c>
      <c r="B48" s="15" t="str" cm="1">
        <f t="array" ref="B48">INDEX('Apkopojums par pasākumiem'!A4:AX15,'Z12'!E1,38)</f>
        <v xml:space="preserve">Tā kā pētījumi par VES trokšņa ietekmi uz urālpūcēm ir pretrunīgi,
tad ievērojot piesardzības principu, izvēlēties pēc iespējas klusāku VES modeli, lai nodrošinātu pēc iespējas mazāku ietekmi uz pūcēm. (O) </v>
      </c>
      <c r="D48" s="7"/>
    </row>
    <row r="49" spans="1:4" x14ac:dyDescent="0.35">
      <c r="A49" s="14" t="str">
        <f>'Apkopojums par pasākumiem'!AM3</f>
        <v>Biotopi (eksperta atzinums)</v>
      </c>
      <c r="B49" s="15" cm="1">
        <f t="array" ref="B49">INDEX('Apkopojums par pasākumiem'!A4:AX15,'Z12'!E1,39)</f>
        <v>0</v>
      </c>
      <c r="D49" s="7"/>
    </row>
    <row r="50" spans="1:4" ht="31.8" x14ac:dyDescent="0.35">
      <c r="A50" s="14" t="str">
        <f>'Apkopojums par pasākumiem'!AN3</f>
        <v>Biotopu aizsardzība rekomendācijas pēc IVN</v>
      </c>
      <c r="B50" s="15" cm="1">
        <f t="array" ref="B50">INDEX('Apkopojums par pasākumiem'!A4:AX15,'Z12'!E1,40)</f>
        <v>0</v>
      </c>
      <c r="D50" s="8"/>
    </row>
    <row r="51" spans="1:4" ht="31.8" x14ac:dyDescent="0.35">
      <c r="A51" s="14" t="str">
        <f>'Apkopojums par pasākumiem'!AO3</f>
        <v>Biotopu aizsardzība rekomendācijas pēc IVN Pamatojums</v>
      </c>
      <c r="B51" s="15" cm="1">
        <f t="array" ref="B51">INDEX('Apkopojums par pasākumiem'!A4:AX15,'Z12'!E1,41)</f>
        <v>0</v>
      </c>
    </row>
    <row r="52" spans="1:4" x14ac:dyDescent="0.35">
      <c r="A52" s="14" t="str">
        <f>'Apkopojums par pasākumiem'!AP3</f>
        <v>ĪA sugas (eksperta atzinums)</v>
      </c>
      <c r="B52" s="15" cm="1">
        <f t="array" ref="B52">INDEX('Apkopojums par pasākumiem'!A4:AX15,'Z12'!E1,42)</f>
        <v>0</v>
      </c>
    </row>
    <row r="53" spans="1:4" ht="79.5" x14ac:dyDescent="0.35">
      <c r="A53" s="14" t="str">
        <f>'Apkopojums par pasākumiem'!AQ3</f>
        <v>Sikspārņi (eksperta atzinums)</v>
      </c>
      <c r="B53" s="15" t="str" cm="1">
        <f t="array" ref="B53">INDEX('Apkopojums par pasākumiem'!A4:AX15,'Z12'!E1,43)</f>
        <v xml:space="preserve">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 </v>
      </c>
    </row>
    <row r="54" spans="1:4" ht="159" x14ac:dyDescent="0.35">
      <c r="A54" s="14" t="str">
        <f>'Apkopojums par pasākumiem'!AR3</f>
        <v>Sikspārņi rekomendācijas pēc IVN</v>
      </c>
      <c r="B54" s="15" t="str" cm="1">
        <f t="array" ref="B54">INDEX('Apkopojums par pasākumiem'!A4:AX15,'Z12'!E1,44)</f>
        <v xml:space="preserve">VES 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saskaņojot ar sertificētu sikspārņu ekspertu,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row>
    <row r="55" spans="1:4" ht="47.7" x14ac:dyDescent="0.35">
      <c r="A55" s="14" t="str">
        <f>'Apkopojums par pasākumiem'!AS3</f>
        <v>Sikspārņu aizsardzība rekomendācijas pēc IVN Pamatojums</v>
      </c>
      <c r="B55" s="15" t="str" cm="1">
        <f t="array" ref="B55">INDEX('Apkopojums par pasākumiem'!A4:AX15,'Z12'!E1,45)</f>
        <v>Viedo risinājumu tehnoloģijas tiek izmantotas arī citur eiropā un nodrošina gan efektīvu sikspārņu aizsardzību, gan lielāku elektroenerģijas izstrādi, piemēram, https://www.fleximaus.de/?lang=ne</v>
      </c>
    </row>
    <row r="56" spans="1:4" x14ac:dyDescent="0.35">
      <c r="A56" s="14" t="str">
        <f>'Apkopojums par pasākumiem'!AT3</f>
        <v>Troksnis</v>
      </c>
      <c r="B56" s="15" t="str" cm="1">
        <f t="array" ref="B56">INDEX('Apkopojums par pasākumiem'!A4:AX15,'Z12'!E1,46)</f>
        <v>Izvēlēties pēc iespējas klusāku VES turbīnas modeli (O)</v>
      </c>
    </row>
    <row r="57" spans="1:4" ht="31.8" x14ac:dyDescent="0.35">
      <c r="A57" s="14" t="str">
        <f>'Apkopojums par pasākumiem'!AU3</f>
        <v>Zemas frekvences troksnis</v>
      </c>
      <c r="B57" s="15" t="str" cm="1">
        <f t="array" ref="B57">INDEX('Apkopojums par pasākumiem'!A4:AX15,'Z12'!E1,47)</f>
        <v>Izvēlēties VES modeli un darbības režīmu, kas nodrošina iespējami zemākus zemās frekvences trokšņa līmeņus (O)</v>
      </c>
    </row>
    <row r="58" spans="1:4" x14ac:dyDescent="0.35">
      <c r="A58" s="14" t="str">
        <f>'Apkopojums par pasākumiem'!AV3</f>
        <v>Mirgošana</v>
      </c>
      <c r="B58" s="15" cm="1">
        <f t="array" ref="B58">INDEX('Apkopojums par pasākumiem'!A4:AX15,'Z12'!E1,48)</f>
        <v>0</v>
      </c>
    </row>
    <row r="59" spans="1:4" ht="79.5" x14ac:dyDescent="0.35">
      <c r="A59" s="14" t="str">
        <f>'Apkopojums par pasākumiem'!AW3</f>
        <v>Vides riski un avārijas</v>
      </c>
      <c r="B59" s="15" t="str" cm="1">
        <f t="array" ref="B59">INDEX('Apkopojums par pasākumiem'!A4:AX15,'Z12'!E1,49)</f>
        <v>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v>
      </c>
    </row>
    <row r="60" spans="1:4" ht="31.8" x14ac:dyDescent="0.35">
      <c r="A60" s="14" t="str">
        <f>'Apkopojums par pasākumiem'!AX3</f>
        <v>Sakaru sistēmas</v>
      </c>
      <c r="B60" s="15" t="str" cm="1">
        <f t="array" ref="B60">INDEX('Apkopojums par pasākumiem'!A4:AX15,'Z12'!E1,50)</f>
        <v xml:space="preserve">Ja tiek konstatēti apraides traucējumi pēc objekta realizācijas, tad nodrošināt risinājumus traucējuma novēršanai (R) </v>
      </c>
    </row>
  </sheetData>
  <mergeCells count="7">
    <mergeCell ref="A45:B45"/>
    <mergeCell ref="A1:B1"/>
    <mergeCell ref="A3:B3"/>
    <mergeCell ref="A5:B5"/>
    <mergeCell ref="A24:B24"/>
    <mergeCell ref="A41:B41"/>
    <mergeCell ref="A43:B43"/>
  </mergeCells>
  <pageMargins left="0.7" right="0.7" top="0.75" bottom="0.75" header="0.3" footer="0.3"/>
  <pageSetup paperSize="9" scale="74" fitToHeight="0" pageOrder="overThenDown" orientation="portrait" r:id="rId1"/>
  <rowBreaks count="2" manualBreakCount="2">
    <brk id="23" max="1" man="1"/>
    <brk id="40" max="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E3D10-8676-4137-8318-BBEDBDFABADC}">
  <sheetPr>
    <tabColor rgb="FF92D050"/>
    <pageSetUpPr fitToPage="1"/>
  </sheetPr>
  <dimension ref="A1:E60"/>
  <sheetViews>
    <sheetView tabSelected="1" view="pageBreakPreview" topLeftCell="A35" zoomScaleNormal="100" zoomScaleSheetLayoutView="100" workbookViewId="0">
      <selection activeCell="B44" sqref="B44"/>
    </sheetView>
  </sheetViews>
  <sheetFormatPr defaultRowHeight="15.9" x14ac:dyDescent="0.4"/>
  <cols>
    <col min="1" max="1" width="38.33203125" style="19" customWidth="1"/>
    <col min="2" max="2" width="78.25" style="19" customWidth="1"/>
    <col min="4" max="4" width="49.75" customWidth="1"/>
  </cols>
  <sheetData>
    <row r="1" spans="1:5" ht="20.6" x14ac:dyDescent="0.35">
      <c r="A1" s="72" t="str" cm="1">
        <f t="array" ref="A1">'Apkopojums par pasākumiem'!B1&amp;": " &amp; INDEX('Apkopojums par pasākumiem'!A4:AX15,'Z13'!E1,2)</f>
        <v>VES objekta nosaukums: Z13</v>
      </c>
      <c r="B1" s="72"/>
      <c r="E1">
        <v>10</v>
      </c>
    </row>
    <row r="3" spans="1:5" ht="18.25" x14ac:dyDescent="0.35">
      <c r="A3" s="73" t="str">
        <f>'Apkopojums par pasākumiem'!C1</f>
        <v>Būvniecības perioda nosacījumi/ ierobežojumi (O (obligātie); R (rekomendējošie))</v>
      </c>
      <c r="B3" s="73"/>
      <c r="D3" s="60"/>
    </row>
    <row r="4" spans="1:5" s="13" customFormat="1" x14ac:dyDescent="0.4">
      <c r="A4" s="12"/>
      <c r="B4" s="12"/>
      <c r="D4" s="61"/>
    </row>
    <row r="5" spans="1:5" ht="17.3" x14ac:dyDescent="0.45">
      <c r="A5" s="74" t="str">
        <f>'Apkopojums par pasākumiem'!C2</f>
        <v>VES un montāžas un apkalpes laukums</v>
      </c>
      <c r="B5" s="74"/>
      <c r="D5" s="62"/>
    </row>
    <row r="6" spans="1:5" ht="47.7" x14ac:dyDescent="0.35">
      <c r="A6" s="14" t="str">
        <f>'Apkopojums par pasākumiem'!C3</f>
        <v xml:space="preserve">Putnu aizsardzība eksperta atzinums </v>
      </c>
      <c r="B6" s="15" t="str" cm="1">
        <f t="array" ref="B6">INDEX('Apkopojums par pasākumiem'!A4:AX15,'Z13'!E1,3)</f>
        <v xml:space="preserve">Mežistrāde veicama no 1. septembra līdz 1. februārim (R); Laikā starp 1. martu un 1. augustu rekomendēts neplānot nekādus darbus, kas saistīti ar paaugstinātu trokšņa un mākslīgā apgaismojuma emisiju (R) </v>
      </c>
      <c r="D6" s="62"/>
    </row>
    <row r="7" spans="1:5" ht="79.5" x14ac:dyDescent="0.35">
      <c r="A7" s="14" t="str">
        <f>'Apkopojums par pasākumiem'!D3</f>
        <v xml:space="preserve">Putnu aizsardzības rekomendācijas un nosacījumi pēc IVN </v>
      </c>
      <c r="B7" s="15" t="str" cm="1">
        <f t="array" ref="B7">INDEX('Apkopojums par pasākumiem'!A4:AX15,'Z13'!E1,4)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2"/>
    </row>
    <row r="8" spans="1:5" ht="95.4" x14ac:dyDescent="0.35">
      <c r="A8" s="14" t="str">
        <f>'Apkopojums par pasākumiem'!E3</f>
        <v>Putnu aizsardzības rekomendācijas un nosacījumi pēc IVN Pamatojums</v>
      </c>
      <c r="B8" s="15" t="str" cm="1">
        <f t="array" ref="B8">INDEX('Apkopojums par pasākumiem'!A4:AX15,'Z13'!E1,5)</f>
        <v>Ministru kabineta noteikumi Nr.936. nosaka ka,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62"/>
    </row>
    <row r="9" spans="1:5" ht="31.8" x14ac:dyDescent="0.35">
      <c r="A9" s="14" t="str">
        <f>'Apkopojums par pasākumiem'!F3</f>
        <v xml:space="preserve">Biotopi (eksperta atzinums) </v>
      </c>
      <c r="B9" s="15" t="str" cm="1">
        <f t="array" ref="B9">INDEX('Apkopojums par pasākumiem'!A4:AX15,'Z13'!E1,6)</f>
        <v>Dienvidu pusē ap 100 m  no novietnes atrodas biotops 91D0* Purvaini meži (24TC182_41). Ievērot ietekmi mazinous pasākumus. (O)</v>
      </c>
      <c r="D9" s="62"/>
    </row>
    <row r="10" spans="1:5" ht="63.6" x14ac:dyDescent="0.35">
      <c r="A10" s="14" t="str">
        <f>'Apkopojums par pasākumiem'!G3</f>
        <v>Biotopu aizsardzība rekomendācijas pēc IVN</v>
      </c>
      <c r="B10" s="15" t="str" cm="1">
        <f t="array" ref="B10">INDEX('Apkopojums par pasākumiem'!A4:AX15,'Z13'!E1,7)</f>
        <v xml:space="preserve">Jānodrošina, ka VES novietnes dienvidu pusē netiek veidoti sāngrāvji un netiek ietekmēts biotopa 91D0* (24TC182_41) hidroloģiskais režīms. (O) VES izbūve un ar to saistītās infrastruktūras izveide tiek īstenota tā, lai netiktu būtiski izmainīts hidroloģiskais režīms mitrāju teritorijās. </v>
      </c>
      <c r="D10" s="62"/>
    </row>
    <row r="11" spans="1:5" ht="31.8" x14ac:dyDescent="0.35">
      <c r="A11" s="14" t="str">
        <f>'Apkopojums par pasākumiem'!H3</f>
        <v>Biotopu aizsardzība rekomendācijas pēc IVN Pamatojums</v>
      </c>
      <c r="B11" s="15" t="str" cm="1">
        <f t="array" ref="B11">INDEX('Apkopojums par pasākumiem'!A4:AX15,'Z13'!E1,8)</f>
        <v>VES parka projektēšanas laikā, risinājums saskaņojams ar sertificētu biotopu un sugu ekspertu (O)</v>
      </c>
      <c r="D11" s="62"/>
    </row>
    <row r="12" spans="1:5" ht="47.7" x14ac:dyDescent="0.35">
      <c r="A12" s="14" t="str">
        <f>'Apkopojums par pasākumiem'!I3</f>
        <v xml:space="preserve">ĪA sugas (eksperta atzinums) </v>
      </c>
      <c r="B12" s="15" t="str" cm="1">
        <f t="array" ref="B12">INDEX('Apkopojums par pasākumiem'!A4:AX15,'Z13'!E1,9)</f>
        <v xml:space="preserve"> kritalas ar diametru &gt;25 cm nepieciešams saglabāt un pārvietot uz blakusesošajām mežaudzēm (visos gadījumos)  (R) ; Jāizvairās no pievestas melnzemes izmantošanas, lai teritorijā neievestu invazīvo sugu sēklas (O)</v>
      </c>
      <c r="D12" s="62"/>
    </row>
    <row r="13" spans="1:5" ht="31.8" x14ac:dyDescent="0.35">
      <c r="A13" s="14" t="str">
        <f>'Apkopojums par pasākumiem'!J3</f>
        <v>ĪA sugas rekomendācijas pēc IVN</v>
      </c>
      <c r="B13" s="15" t="str" cm="1">
        <f t="array" ref="B13">INDEX('Apkopojums par pasākumiem'!A4:AX15,'Z13'!E1,10)</f>
        <v xml:space="preserve">kritalas ar diametru &gt;25 cm nepieciešams saglabāt un pārvietot uz blakusesošajām mežaudzēm  (R) ; Būvdarbos izmantot melnzemi, kas iegūta projekta teritorijā (O) </v>
      </c>
      <c r="D13" s="62"/>
    </row>
    <row r="14" spans="1:5" ht="31.8" x14ac:dyDescent="0.35">
      <c r="A14" s="14" t="str">
        <f>'Apkopojums par pasākumiem'!K3</f>
        <v>ĪA sugas rekomendācijas pēc IVN Pamatojums</v>
      </c>
      <c r="B14" s="15" t="str" cm="1">
        <f t="array" ref="B14">INDEX('Apkopojums par pasākumiem'!A4:AX15,'Z13'!E1,11)</f>
        <v>VES parka projektēšanas laikā, risinājums saskaņojams ar sertificētu biotopu un sugu ekspertu</v>
      </c>
      <c r="D14" s="62"/>
    </row>
    <row r="15" spans="1:5" ht="63.6" x14ac:dyDescent="0.35">
      <c r="A15" s="14" t="str">
        <f>'Apkopojums par pasākumiem'!L3</f>
        <v xml:space="preserve">Troksnis </v>
      </c>
      <c r="B15" s="15" t="str" cm="1">
        <f t="array" ref="B15">INDEX('Apkopojums par pasākumiem'!A4:AX15,'Z13'!E1,12)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15" s="62"/>
    </row>
    <row r="16" spans="1:5" x14ac:dyDescent="0.35">
      <c r="A16" s="14" t="str">
        <f>'Apkopojums par pasākumiem'!M3</f>
        <v>Ainava</v>
      </c>
      <c r="B16" s="15" cm="1">
        <f t="array" ref="B16">INDEX('Apkopojums par pasākumiem'!A4:AX15,'Z13'!E1,13)</f>
        <v>0</v>
      </c>
      <c r="D16" s="62"/>
    </row>
    <row r="17" spans="1:4" ht="63.6" x14ac:dyDescent="0.35">
      <c r="A17" s="14" t="str">
        <f>'Apkopojums par pasākumiem'!N3</f>
        <v>Kultūrvēsturiskās vērtības</v>
      </c>
      <c r="B17" s="15" t="str" cm="1">
        <f t="array" ref="B17">INDEX('Apkopojums par pasākumiem'!A4:AX15,'Z13'!E1,14)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2"/>
    </row>
    <row r="18" spans="1:4" ht="63.6" x14ac:dyDescent="0.4">
      <c r="A18" s="14" t="str">
        <f>'Apkopojums par pasākumiem'!O3</f>
        <v>Ietekme uz gaisa kvalitāti</v>
      </c>
      <c r="B18" s="16" t="str" cm="1">
        <f t="array" ref="B18">INDEX('Apkopojums par pasākumiem'!A4:AX15,'Z13'!E1,15)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2"/>
    </row>
    <row r="19" spans="1:4" x14ac:dyDescent="0.4">
      <c r="A19" s="14" t="str">
        <f>'Apkopojums par pasākumiem'!P3</f>
        <v>Atkritumu apsaimniekošana</v>
      </c>
      <c r="B19" s="16" t="str" cm="1">
        <f t="array" ref="B19">INDEX('Apkopojums par pasākumiem'!A4:AX15,'Z13'!E1,16)</f>
        <v>Atkritumu apsaimniekošana atbilstoši normatīvo aktu prasībām (O)</v>
      </c>
      <c r="D19" s="62"/>
    </row>
    <row r="20" spans="1:4" ht="31.8" x14ac:dyDescent="0.4">
      <c r="A20" s="14" t="str">
        <f>'Apkopojums par pasākumiem'!Q3</f>
        <v>Ietekme uz virszemes ūdensobjektiem</v>
      </c>
      <c r="B20" s="16" t="str" cm="1">
        <f t="array" ref="B20">INDEX('Apkopojums par pasākumiem'!A4:AX15,'Z13'!E1,17)</f>
        <v xml:space="preserve">Regulāra tehnikas un mehānismu pārbaude, lai novērstu iespējamu eļļas un citu bīstamo vielu noplūdi (R) </v>
      </c>
      <c r="D20" s="62"/>
    </row>
    <row r="21" spans="1:4" ht="31.8" x14ac:dyDescent="0.4">
      <c r="A21" s="14" t="str">
        <f>'Apkopojums par pasākumiem'!R3</f>
        <v>Ietekme uz grutsūdeņiem</v>
      </c>
      <c r="B21" s="16" t="str" cm="1">
        <f t="array" ref="B21">INDEX('Apkopojums par pasākumiem'!A4:AX15,'Z13'!E1,18)</f>
        <v xml:space="preserve">Regulāra tehnikas un mehānismu pārbaude, lai novērstu iespējamu eļļas un citu bīstamo vielu noplūdi (R) </v>
      </c>
      <c r="D21" s="63"/>
    </row>
    <row r="22" spans="1:4" ht="47.7" x14ac:dyDescent="0.4">
      <c r="A22" s="14" t="str">
        <f>'Apkopojums par pasākumiem'!S3</f>
        <v>Ietekme uz meliorācijas sistēmām</v>
      </c>
      <c r="B22" s="16" t="str" cm="1">
        <f t="array" ref="B22">INDEX('Apkopojums par pasākumiem'!A4:AX15,'Z13'!E1,19)</f>
        <v>Ja nepieciešams, tad izstrādāt meliorācijas sistēmas pārkārtošanas projektu. Ja tiek konstatēta iespējama ietekme uz sugām vai biotopiem, tad piesaistīt sugu un biotopu ekspertu. (O)</v>
      </c>
      <c r="D22" s="63"/>
    </row>
    <row r="23" spans="1:4" x14ac:dyDescent="0.4">
      <c r="A23" s="18"/>
      <c r="B23" s="17"/>
      <c r="D23" s="7"/>
    </row>
    <row r="24" spans="1:4" ht="17.3" x14ac:dyDescent="0.35">
      <c r="A24" s="71" t="str">
        <f>'Apkopojums par pasākumiem'!T2</f>
        <v>Piebraucamais ceļš, elektrokabeļa trase</v>
      </c>
      <c r="B24" s="71"/>
      <c r="D24" s="7"/>
    </row>
    <row r="25" spans="1:4" x14ac:dyDescent="0.35">
      <c r="A25" s="14" t="str">
        <f>'Apkopojums par pasākumiem'!T3</f>
        <v>Putnu aizsardzība (eksperta atzinums)</v>
      </c>
      <c r="B25" s="15" cm="1">
        <f t="array" ref="B25">INDEX('Apkopojums par pasākumiem'!A4:AX15,'Z13'!E1,20)</f>
        <v>0</v>
      </c>
      <c r="D25" s="9"/>
    </row>
    <row r="26" spans="1:4" ht="79.5" x14ac:dyDescent="0.35">
      <c r="A26" s="14" t="str">
        <f>'Apkopojums par pasākumiem'!U3</f>
        <v>Putnu aizsardzība rekomendācijas pēc IVN</v>
      </c>
      <c r="B26" s="15" t="str" cm="1">
        <f t="array" ref="B26">INDEX('Apkopojums par pasākumiem'!A4:AX15,'Z13'!E1,21)</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6" s="9"/>
    </row>
    <row r="27" spans="1:4" ht="31.8" x14ac:dyDescent="0.35">
      <c r="A27" s="14" t="str">
        <f>'Apkopojums par pasākumiem'!V3</f>
        <v>Putnu aizsardzības rekomendācijas un nosacījumi pēc IVN Pamatojums</v>
      </c>
      <c r="B27" s="15" t="str" cm="1">
        <f t="array" ref="B27">INDEX('Apkopojums par pasākumiem'!A4:AX15,'Z13'!E1,22)</f>
        <v>Koku ciršanas darbi, kas saistīti ar VES būvniecību, un būvniecības darbi saskaņojami ar sertificētu putnu ekspertu (O)</v>
      </c>
      <c r="D27" s="7"/>
    </row>
    <row r="28" spans="1:4" x14ac:dyDescent="0.35">
      <c r="A28" s="14" t="str">
        <f>'Apkopojums par pasākumiem'!W3</f>
        <v xml:space="preserve">Biotopi (eksperta atzinums) </v>
      </c>
      <c r="B28" s="15" cm="1">
        <f t="array" ref="B28">INDEX('Apkopojums par pasākumiem'!A4:AX15,'Z13'!E1,23)</f>
        <v>0</v>
      </c>
      <c r="D28" s="7"/>
    </row>
    <row r="29" spans="1:4" ht="31.8" x14ac:dyDescent="0.35">
      <c r="A29" s="14" t="str">
        <f>'Apkopojums par pasākumiem'!X3</f>
        <v>Biotopu aizsardzība rekomendācijas pēc IVN</v>
      </c>
      <c r="B29" s="15" cm="1">
        <f t="array" ref="B29">INDEX('Apkopojums par pasākumiem'!A4:AX15,'Z13'!E1,24)</f>
        <v>0</v>
      </c>
      <c r="D29" s="8"/>
    </row>
    <row r="30" spans="1:4" ht="127.2" x14ac:dyDescent="0.35">
      <c r="A30" s="14" t="str">
        <f>'Apkopojums par pasākumiem'!Y3</f>
        <v>Biotopu aizsardzība rekomendācijas pēc IVN Pamatojums</v>
      </c>
      <c r="B30" s="15" t="str" cm="1">
        <f t="array" ref="B30">INDEX('Apkopojums par pasākumiem'!A4:AX15,'Z13'!E1,25)</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D30" s="10"/>
    </row>
    <row r="31" spans="1:4" x14ac:dyDescent="0.35">
      <c r="A31" s="14" t="str">
        <f>'Apkopojums par pasākumiem'!Z3</f>
        <v>ĪA sugas (eksperta atzinums)</v>
      </c>
      <c r="B31" s="15" cm="1">
        <f t="array" ref="B31">INDEX('Apkopojums par pasākumiem'!A4:AX15,'Z13'!E1,26)</f>
        <v>0</v>
      </c>
      <c r="D31" s="10"/>
    </row>
    <row r="32" spans="1:4" x14ac:dyDescent="0.35">
      <c r="A32" s="14" t="str">
        <f>'Apkopojums par pasākumiem'!AA3</f>
        <v>ĪA sugas rekomendācijas pēc IVN</v>
      </c>
      <c r="B32" s="15" cm="1">
        <f t="array" ref="B32">INDEX('Apkopojums par pasākumiem'!A4:AX15,'Z13'!E1,27)</f>
        <v>0</v>
      </c>
    </row>
    <row r="33" spans="1:4" ht="31.8" x14ac:dyDescent="0.4">
      <c r="A33" s="14" t="str">
        <f>'Apkopojums par pasākumiem'!AB3</f>
        <v>ĪA sugas rekomendācijas pēc IVN Pamatojums</v>
      </c>
      <c r="B33" s="15" cm="1">
        <f t="array" ref="B33">INDEX('Apkopojums par pasākumiem'!A4:AX15,'Z13'!E1,28)</f>
        <v>0</v>
      </c>
      <c r="D33" s="13"/>
    </row>
    <row r="34" spans="1:4" ht="63.6" x14ac:dyDescent="0.35">
      <c r="A34" s="14" t="str">
        <f>'Apkopojums par pasākumiem'!AC3</f>
        <v>Troksnis</v>
      </c>
      <c r="B34" s="15" t="str" cm="1">
        <f t="array" ref="B34">INDEX('Apkopojums par pasākumiem'!A4:AX15,'Z13'!E1,29)</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34" s="11"/>
    </row>
    <row r="35" spans="1:4" ht="63.6" x14ac:dyDescent="0.4">
      <c r="A35" s="14" t="str">
        <f>'Apkopojums par pasākumiem'!AD3</f>
        <v>Kultūrvēsturiskās vērtības</v>
      </c>
      <c r="B35" s="15" t="str" cm="1">
        <f t="array" ref="B35">INDEX('Apkopojums par pasākumiem'!A4:AX15,'Z13'!E1,30)</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5" s="13"/>
    </row>
    <row r="36" spans="1:4" ht="63.6" x14ac:dyDescent="0.4">
      <c r="A36" s="14" t="str">
        <f>'Apkopojums par pasākumiem'!AE3</f>
        <v>Ietekme uz gaisa kvalitāti</v>
      </c>
      <c r="B36" s="15" t="str" cm="1">
        <f t="array" ref="B36">INDEX('Apkopojums par pasākumiem'!A4:AX15,'Z13'!E1,31)</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6" s="13"/>
    </row>
    <row r="37" spans="1:4" x14ac:dyDescent="0.4">
      <c r="A37" s="14" t="str">
        <f>'Apkopojums par pasākumiem'!AF3</f>
        <v>Atkritumu apsaimniekošana</v>
      </c>
      <c r="B37" s="15" t="str" cm="1">
        <f t="array" ref="B37">INDEX('Apkopojums par pasākumiem'!A4:AX15,'Z13'!E1,32)</f>
        <v>Atkritumu apsaimniekošana atbilstoši normatīvo aktu prasībām (O)</v>
      </c>
      <c r="D37" s="13"/>
    </row>
    <row r="38" spans="1:4" ht="31.8" x14ac:dyDescent="0.4">
      <c r="A38" s="14" t="str">
        <f>'Apkopojums par pasākumiem'!AG3</f>
        <v>Ietekme uz virszemes ūdensobjektiem</v>
      </c>
      <c r="B38" s="15" t="str" cm="1">
        <f t="array" ref="B38">INDEX('Apkopojums par pasākumiem'!A4:AX15,'Z13'!E1,33)</f>
        <v xml:space="preserve">Regulāra tehnikas un mehānismu pārbaude, lai novērstu iespējamu eļļas un citu bīstamo vielu noplūdi (R) </v>
      </c>
      <c r="D38" s="13"/>
    </row>
    <row r="39" spans="1:4" ht="47.7" x14ac:dyDescent="0.4">
      <c r="A39" s="14" t="str">
        <f>'Apkopojums par pasākumiem'!AH3</f>
        <v>Ietekme uz grutsūdeņiem</v>
      </c>
      <c r="B39" s="15" t="str" cm="1">
        <f t="array" ref="B39">INDEX('Apkopojums par pasākumiem'!A4:AX15,'Z13'!E1,34)</f>
        <v xml:space="preserve">Regulāra tehnikas un mehānismu pārbaude, lai novērstu iespējamu eļļas un citu bīstamo vielu noplūdi. Grunts piesārņojuma līmeņa novērtēšana pirms laukuma demontāžas (R) </v>
      </c>
      <c r="D39" s="13"/>
    </row>
    <row r="40" spans="1:4" ht="47.7" x14ac:dyDescent="0.35">
      <c r="A40" s="14" t="str">
        <f>'Apkopojums par pasākumiem'!AI3</f>
        <v>Ietekme uz meliorācijas sistēmām</v>
      </c>
      <c r="B40" s="15" t="str" cm="1">
        <f t="array" ref="B40">INDEX('Apkopojums par pasākumiem'!A4:AX15,'Z13'!E1,35)</f>
        <v>Ja nepieciešams, tad izstrādāt meliorācijas sistēmas pārkārtošanas projektu. Ja tiek konstatēta iespējama ietekme uz sugām vai biotopiem, tad piesaistīt sugu un biotopu ekspertu. (O)</v>
      </c>
      <c r="D40" s="9"/>
    </row>
    <row r="41" spans="1:4" ht="20.6" x14ac:dyDescent="0.35">
      <c r="A41" s="72" t="str" cm="1">
        <f t="array" ref="A41">'Apkopojums par pasākumiem'!B1&amp;": " &amp; INDEX('Apkopojums par pasākumiem'!A4:AX15,'Z13'!E1,2)</f>
        <v>VES objekta nosaukums: Z13</v>
      </c>
      <c r="B41" s="72"/>
      <c r="D41" s="8"/>
    </row>
    <row r="42" spans="1:4" s="13" customFormat="1" hidden="1" x14ac:dyDescent="0.4">
      <c r="A42" s="12"/>
      <c r="B42" s="12"/>
      <c r="D42" s="8"/>
    </row>
    <row r="43" spans="1:4" ht="18.25" x14ac:dyDescent="0.35">
      <c r="A43" s="75" t="str">
        <f>'Apkopojums par pasākumiem'!AJ1</f>
        <v>Ekspluatācijas perioda ierobežojumi (O (obligātie); R (rekomendējošie))</v>
      </c>
      <c r="B43" s="75"/>
      <c r="D43" s="8"/>
    </row>
    <row r="44" spans="1:4" s="13" customFormat="1" hidden="1" x14ac:dyDescent="0.4">
      <c r="A44" s="12"/>
      <c r="B44" s="12"/>
      <c r="D44" s="8"/>
    </row>
    <row r="45" spans="1:4" ht="17.3" x14ac:dyDescent="0.35">
      <c r="A45" s="71" t="str">
        <f>'Apkopojums par pasākumiem'!AJ2</f>
        <v>VES un montāžas un apkalpes laukumi</v>
      </c>
      <c r="B45" s="71"/>
      <c r="D45" s="7"/>
    </row>
    <row r="46" spans="1:4" ht="143.1" x14ac:dyDescent="0.35">
      <c r="A46" s="14" t="str">
        <f>'Apkopojums par pasākumiem'!AJ3</f>
        <v>Putnu aizsardzība (eksperta atzinums, rekomendējošie pasākumi)</v>
      </c>
      <c r="B46" s="15" t="str" cm="1">
        <f t="array" ref="B46">INDEX('Apkopojums par pasākumiem'!A4:AX15,'Z13'!E1,36)</f>
        <v>Uzstādīt VES apturēšanas kameru sistēmas (jānodrošina tādas sistēmas, kas turbīnu rotorus spēs apstādināt vai vismaz būtiski sabremzēt pirms putns ir ielidojis sadursmju riska zonā)(O);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(O), (3) ievērot pūču aizsardzības pasākumus (trokšņa ierobežojumi) (R)</v>
      </c>
      <c r="D46" s="7"/>
    </row>
    <row r="47" spans="1:4" ht="174.9" x14ac:dyDescent="0.35">
      <c r="A47" s="14" t="str">
        <f>'Apkopojums par pasākumiem'!AK3</f>
        <v>Putnu aizsardzība rekomendācijas pēc IVN</v>
      </c>
      <c r="B47" s="15" t="str" cm="1">
        <f t="array" ref="B47">INDEX('Apkopojums par pasākumiem'!A4:AX15,'Z13'!E1,37)</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(O) , (2) VES apturēt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v>
      </c>
      <c r="D47" s="7"/>
    </row>
    <row r="48" spans="1:4" ht="47.7" x14ac:dyDescent="0.35">
      <c r="A48" s="14" t="str">
        <f>'Apkopojums par pasākumiem'!AL3</f>
        <v>Putnu aizsardzība rekomendācijas pēc IVN Pamatojums</v>
      </c>
      <c r="B48" s="15" t="str" cm="1">
        <f t="array" ref="B48">INDEX('Apkopojums par pasākumiem'!A4:AX15,'Z13'!E1,38)</f>
        <v xml:space="preserve">Tā kā pētījumi par VES trokšņa ietekmi uz urālpūcēm ir pretrunīgi,
tad ievērojot piesardzības principu, izvēlēties pēc iespējas klusāku VES modeli, lai nodrošinātu pēc iespējas mazāku ietekmi uz pūcēm. (O) </v>
      </c>
      <c r="D48" s="7"/>
    </row>
    <row r="49" spans="1:4" x14ac:dyDescent="0.35">
      <c r="A49" s="14" t="str">
        <f>'Apkopojums par pasākumiem'!AM3</f>
        <v>Biotopi (eksperta atzinums)</v>
      </c>
      <c r="B49" s="15" cm="1">
        <f t="array" ref="B49">INDEX('Apkopojums par pasākumiem'!A4:AX15,'Z13'!E1,39)</f>
        <v>0</v>
      </c>
      <c r="D49" s="7"/>
    </row>
    <row r="50" spans="1:4" ht="31.8" x14ac:dyDescent="0.35">
      <c r="A50" s="14" t="str">
        <f>'Apkopojums par pasākumiem'!AN3</f>
        <v>Biotopu aizsardzība rekomendācijas pēc IVN</v>
      </c>
      <c r="B50" s="15" cm="1">
        <f t="array" ref="B50">INDEX('Apkopojums par pasākumiem'!A4:AX15,'Z13'!E1,40)</f>
        <v>0</v>
      </c>
      <c r="D50" s="8"/>
    </row>
    <row r="51" spans="1:4" ht="31.8" x14ac:dyDescent="0.35">
      <c r="A51" s="14" t="str">
        <f>'Apkopojums par pasākumiem'!AO3</f>
        <v>Biotopu aizsardzība rekomendācijas pēc IVN Pamatojums</v>
      </c>
      <c r="B51" s="15" cm="1">
        <f t="array" ref="B51">INDEX('Apkopojums par pasākumiem'!A4:AX15,'Z13'!E1,41)</f>
        <v>0</v>
      </c>
    </row>
    <row r="52" spans="1:4" x14ac:dyDescent="0.35">
      <c r="A52" s="14" t="str">
        <f>'Apkopojums par pasākumiem'!AP3</f>
        <v>ĪA sugas (eksperta atzinums)</v>
      </c>
      <c r="B52" s="15" cm="1">
        <f t="array" ref="B52">INDEX('Apkopojums par pasākumiem'!A4:AX15,'Z13'!E1,42)</f>
        <v>0</v>
      </c>
    </row>
    <row r="53" spans="1:4" ht="79.5" x14ac:dyDescent="0.35">
      <c r="A53" s="14" t="str">
        <f>'Apkopojums par pasākumiem'!AQ3</f>
        <v>Sikspārņi (eksperta atzinums)</v>
      </c>
      <c r="B53" s="15" t="str" cm="1">
        <f t="array" ref="B53">INDEX('Apkopojums par pasākumiem'!A4:AX15,'Z13'!E1,43)</f>
        <v xml:space="preserve">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 </v>
      </c>
    </row>
    <row r="54" spans="1:4" ht="159" x14ac:dyDescent="0.35">
      <c r="A54" s="14" t="str">
        <f>'Apkopojums par pasākumiem'!AR3</f>
        <v>Sikspārņi rekomendācijas pēc IVN</v>
      </c>
      <c r="B54" s="15" t="str" cm="1">
        <f t="array" ref="B54">INDEX('Apkopojums par pasākumiem'!A4:AX15,'Z13'!E1,44)</f>
        <v xml:space="preserve">VES 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saskaņojot ar sertificētu sikspārņu ekspertu,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row>
    <row r="55" spans="1:4" ht="47.7" x14ac:dyDescent="0.35">
      <c r="A55" s="14" t="str">
        <f>'Apkopojums par pasākumiem'!AS3</f>
        <v>Sikspārņu aizsardzība rekomendācijas pēc IVN Pamatojums</v>
      </c>
      <c r="B55" s="15" t="str" cm="1">
        <f t="array" ref="B55">INDEX('Apkopojums par pasākumiem'!A4:AX15,'Z13'!E1,45)</f>
        <v>Viedo risinājumu tehnoloģijas tiek izmantotas arī citur eiropā un nodrošina gan efektīvu sikspārņu aizsardzību, gan lielāku elektroenerģijas izstrādi, piemēram, https://www.fleximaus.de/?lang=ne</v>
      </c>
    </row>
    <row r="56" spans="1:4" x14ac:dyDescent="0.35">
      <c r="A56" s="14" t="str">
        <f>'Apkopojums par pasākumiem'!AT3</f>
        <v>Troksnis</v>
      </c>
      <c r="B56" s="15" t="str" cm="1">
        <f t="array" ref="B56">INDEX('Apkopojums par pasākumiem'!A4:AX15,'Z13'!E1,46)</f>
        <v>Izvēlēties pēc iespējas klusāku VES turbīnas modeli (O)</v>
      </c>
    </row>
    <row r="57" spans="1:4" ht="31.8" x14ac:dyDescent="0.35">
      <c r="A57" s="14" t="str">
        <f>'Apkopojums par pasākumiem'!AU3</f>
        <v>Zemas frekvences troksnis</v>
      </c>
      <c r="B57" s="15" t="str" cm="1">
        <f t="array" ref="B57">INDEX('Apkopojums par pasākumiem'!A4:AX15,'Z13'!E1,47)</f>
        <v>Izvēlēties VES modeli un darbības režīmu, kas nodrošina iespējami zemākus zemās frekvences trokšņa līmeņus (O)</v>
      </c>
    </row>
    <row r="58" spans="1:4" x14ac:dyDescent="0.35">
      <c r="A58" s="14" t="str">
        <f>'Apkopojums par pasākumiem'!AV3</f>
        <v>Mirgošana</v>
      </c>
      <c r="B58" s="15" cm="1">
        <f t="array" ref="B58">INDEX('Apkopojums par pasākumiem'!A4:AX15,'Z13'!E1,48)</f>
        <v>0</v>
      </c>
    </row>
    <row r="59" spans="1:4" ht="79.5" x14ac:dyDescent="0.35">
      <c r="A59" s="14" t="str">
        <f>'Apkopojums par pasākumiem'!AW3</f>
        <v>Vides riski un avārijas</v>
      </c>
      <c r="B59" s="15" t="str" cm="1">
        <f t="array" ref="B59">INDEX('Apkopojums par pasākumiem'!A4:AX15,'Z13'!E1,49)</f>
        <v>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v>
      </c>
    </row>
    <row r="60" spans="1:4" ht="31.8" x14ac:dyDescent="0.35">
      <c r="A60" s="14" t="str">
        <f>'Apkopojums par pasākumiem'!AX3</f>
        <v>Sakaru sistēmas</v>
      </c>
      <c r="B60" s="15" t="str" cm="1">
        <f t="array" ref="B60">INDEX('Apkopojums par pasākumiem'!A4:AX15,'Z13'!E1,50)</f>
        <v xml:space="preserve">Ja tiek konstatēti apraides traucējumi pēc objekta realizācijas, tad nodrošināt risinājumus traucējuma novēršanai (R) </v>
      </c>
    </row>
  </sheetData>
  <mergeCells count="7">
    <mergeCell ref="A45:B45"/>
    <mergeCell ref="A1:B1"/>
    <mergeCell ref="A3:B3"/>
    <mergeCell ref="A5:B5"/>
    <mergeCell ref="A24:B24"/>
    <mergeCell ref="A41:B41"/>
    <mergeCell ref="A43:B43"/>
  </mergeCells>
  <pageMargins left="0.7" right="0.7" top="0.75" bottom="0.75" header="0.3" footer="0.3"/>
  <pageSetup paperSize="9" scale="74" fitToHeight="0" pageOrder="overThenDown" orientation="portrait" r:id="rId1"/>
  <rowBreaks count="2" manualBreakCount="2">
    <brk id="23" max="1" man="1"/>
    <brk id="40" max="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AF9F9-A7E0-4795-8422-C91CADF7F4B8}">
  <sheetPr>
    <tabColor rgb="FF92D050"/>
    <pageSetUpPr fitToPage="1"/>
  </sheetPr>
  <dimension ref="A1:E60"/>
  <sheetViews>
    <sheetView tabSelected="1" view="pageBreakPreview" topLeftCell="A35" zoomScaleNormal="100" zoomScaleSheetLayoutView="100" workbookViewId="0">
      <selection activeCell="B44" sqref="B44"/>
    </sheetView>
  </sheetViews>
  <sheetFormatPr defaultRowHeight="15.9" x14ac:dyDescent="0.4"/>
  <cols>
    <col min="1" max="1" width="38.33203125" style="19" customWidth="1"/>
    <col min="2" max="2" width="78.25" style="19" customWidth="1"/>
    <col min="4" max="4" width="49.75" customWidth="1"/>
  </cols>
  <sheetData>
    <row r="1" spans="1:5" ht="20.6" x14ac:dyDescent="0.35">
      <c r="A1" s="72" t="str" cm="1">
        <f t="array" ref="A1">'Apkopojums par pasākumiem'!B1&amp;": " &amp; INDEX('Apkopojums par pasākumiem'!A4:AX15,'Z16'!E1,2)</f>
        <v>VES objekta nosaukums: Z16</v>
      </c>
      <c r="B1" s="72"/>
      <c r="E1">
        <v>11</v>
      </c>
    </row>
    <row r="3" spans="1:5" ht="18.25" x14ac:dyDescent="0.35">
      <c r="A3" s="73" t="str">
        <f>'Apkopojums par pasākumiem'!C1</f>
        <v>Būvniecības perioda nosacījumi/ ierobežojumi (O (obligātie); R (rekomendējošie))</v>
      </c>
      <c r="B3" s="73"/>
      <c r="D3" s="60"/>
    </row>
    <row r="4" spans="1:5" s="13" customFormat="1" x14ac:dyDescent="0.4">
      <c r="A4" s="12"/>
      <c r="B4" s="12"/>
      <c r="D4" s="61"/>
    </row>
    <row r="5" spans="1:5" ht="17.3" x14ac:dyDescent="0.45">
      <c r="A5" s="74" t="str">
        <f>'Apkopojums par pasākumiem'!C2</f>
        <v>VES un montāžas un apkalpes laukums</v>
      </c>
      <c r="B5" s="74"/>
      <c r="D5" s="62"/>
    </row>
    <row r="6" spans="1:5" ht="47.7" x14ac:dyDescent="0.35">
      <c r="A6" s="14" t="str">
        <f>'Apkopojums par pasākumiem'!C3</f>
        <v xml:space="preserve">Putnu aizsardzība eksperta atzinums </v>
      </c>
      <c r="B6" s="15" t="str" cm="1">
        <f t="array" ref="B6">INDEX('Apkopojums par pasākumiem'!A4:AX15,'Z16'!E1,3)</f>
        <v xml:space="preserve">Mežistrāde veicama no 1. septembra līdz 1. februārim (R); Laikā starp 1. martu un 1. augustu rekomendēts neplānot nekādus darbus, kas saistīti ar paaugstinātu trokšņa un mākslīgā apgaismojuma emisiju (R) </v>
      </c>
      <c r="D6" s="62"/>
    </row>
    <row r="7" spans="1:5" ht="79.5" x14ac:dyDescent="0.35">
      <c r="A7" s="14" t="str">
        <f>'Apkopojums par pasākumiem'!D3</f>
        <v xml:space="preserve">Putnu aizsardzības rekomendācijas un nosacījumi pēc IVN </v>
      </c>
      <c r="B7" s="15" t="str" cm="1">
        <f t="array" ref="B7">INDEX('Apkopojums par pasākumiem'!A4:AX15,'Z16'!E1,4)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2"/>
    </row>
    <row r="8" spans="1:5" ht="95.4" x14ac:dyDescent="0.35">
      <c r="A8" s="14" t="str">
        <f>'Apkopojums par pasākumiem'!E3</f>
        <v>Putnu aizsardzības rekomendācijas un nosacījumi pēc IVN Pamatojums</v>
      </c>
      <c r="B8" s="15" t="str" cm="1">
        <f t="array" ref="B8">INDEX('Apkopojums par pasākumiem'!A4:AX15,'Z16'!E1,5)</f>
        <v>Ministru kabineta noteikumi Nr.936. nosaka ka,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62"/>
    </row>
    <row r="9" spans="1:5" x14ac:dyDescent="0.35">
      <c r="A9" s="14" t="str">
        <f>'Apkopojums par pasākumiem'!F3</f>
        <v xml:space="preserve">Biotopi (eksperta atzinums) </v>
      </c>
      <c r="B9" s="15" cm="1">
        <f t="array" ref="B9">INDEX('Apkopojums par pasākumiem'!A4:AX15,'Z16'!E1,6)</f>
        <v>0</v>
      </c>
      <c r="D9" s="62"/>
    </row>
    <row r="10" spans="1:5" ht="31.8" x14ac:dyDescent="0.35">
      <c r="A10" s="14" t="str">
        <f>'Apkopojums par pasākumiem'!G3</f>
        <v>Biotopu aizsardzība rekomendācijas pēc IVN</v>
      </c>
      <c r="B10" s="15" t="str" cm="1">
        <f t="array" ref="B10">INDEX('Apkopojums par pasākumiem'!A4:AX15,'Z16'!E1,7)</f>
        <v>VES izbūve un ar to saistītās infrastruktūras izveide tiek īstenota tā, lai netiktu būtiski izmainīts hidroloģiskais režīms mitrāju teritorijās.</v>
      </c>
      <c r="D10" s="62"/>
    </row>
    <row r="11" spans="1:5" ht="31.8" x14ac:dyDescent="0.35">
      <c r="A11" s="14" t="str">
        <f>'Apkopojums par pasākumiem'!H3</f>
        <v>Biotopu aizsardzība rekomendācijas pēc IVN Pamatojums</v>
      </c>
      <c r="B11" s="15" t="str" cm="1">
        <f t="array" ref="B11">INDEX('Apkopojums par pasākumiem'!A4:AX15,'Z16'!E1,8)</f>
        <v>VES parka projektēšanas laikā, risinājums saskaņojams ar sertificētu biotopu un sugu ekspertu (O)</v>
      </c>
      <c r="D11" s="62"/>
    </row>
    <row r="12" spans="1:5" ht="47.7" x14ac:dyDescent="0.35">
      <c r="A12" s="14" t="str">
        <f>'Apkopojums par pasākumiem'!I3</f>
        <v xml:space="preserve">ĪA sugas (eksperta atzinums) </v>
      </c>
      <c r="B12" s="15" t="str" cm="1">
        <f t="array" ref="B12">INDEX('Apkopojums par pasākumiem'!A4:AX15,'Z16'!E1,9)</f>
        <v xml:space="preserve"> kritalas ar diametru &gt;25 cm nepieciešams saglabāt un pārvietot uz blakusesošajām mežaudzēm (visos gadījumos)  (R) ; Jāizvairās no pievestas melnzemes izmantošanas, lai teritorijā neievestu invazīvo sugu sēklas (O)</v>
      </c>
      <c r="D12" s="62"/>
    </row>
    <row r="13" spans="1:5" ht="31.8" x14ac:dyDescent="0.35">
      <c r="A13" s="14" t="str">
        <f>'Apkopojums par pasākumiem'!J3</f>
        <v>ĪA sugas rekomendācijas pēc IVN</v>
      </c>
      <c r="B13" s="15" t="str" cm="1">
        <f t="array" ref="B13">INDEX('Apkopojums par pasākumiem'!A4:AX15,'Z16'!E1,10)</f>
        <v xml:space="preserve">kritalas ar diametru &gt;25 cm nepieciešams saglabāt un pārvietot uz blakusesošajām mežaudzēm  (R) ; Būvdarbos izmantot melnzemi, kas iegūta projekta teritorijā (O) </v>
      </c>
      <c r="D13" s="62"/>
    </row>
    <row r="14" spans="1:5" ht="31.8" x14ac:dyDescent="0.35">
      <c r="A14" s="14" t="str">
        <f>'Apkopojums par pasākumiem'!K3</f>
        <v>ĪA sugas rekomendācijas pēc IVN Pamatojums</v>
      </c>
      <c r="B14" s="15" t="str" cm="1">
        <f t="array" ref="B14">INDEX('Apkopojums par pasākumiem'!A4:AX15,'Z16'!E1,11)</f>
        <v>VES parka projektēšanas laikā, risinājums saskaņojams ar sertificētu biotopu un sugu ekspertu</v>
      </c>
      <c r="D14" s="62"/>
    </row>
    <row r="15" spans="1:5" ht="63.6" x14ac:dyDescent="0.35">
      <c r="A15" s="14" t="str">
        <f>'Apkopojums par pasākumiem'!L3</f>
        <v xml:space="preserve">Troksnis </v>
      </c>
      <c r="B15" s="15" t="str" cm="1">
        <f t="array" ref="B15">INDEX('Apkopojums par pasākumiem'!A4:AX15,'Z16'!E1,12)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15" s="62"/>
    </row>
    <row r="16" spans="1:5" x14ac:dyDescent="0.35">
      <c r="A16" s="14" t="str">
        <f>'Apkopojums par pasākumiem'!M3</f>
        <v>Ainava</v>
      </c>
      <c r="B16" s="15" cm="1">
        <f t="array" ref="B16">INDEX('Apkopojums par pasākumiem'!A4:AX15,'Z16'!E1,13)</f>
        <v>0</v>
      </c>
      <c r="D16" s="62"/>
    </row>
    <row r="17" spans="1:4" ht="63.6" x14ac:dyDescent="0.35">
      <c r="A17" s="14" t="str">
        <f>'Apkopojums par pasākumiem'!N3</f>
        <v>Kultūrvēsturiskās vērtības</v>
      </c>
      <c r="B17" s="15" t="str" cm="1">
        <f t="array" ref="B17">INDEX('Apkopojums par pasākumiem'!A4:AX15,'Z16'!E1,14)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2"/>
    </row>
    <row r="18" spans="1:4" ht="63.6" x14ac:dyDescent="0.4">
      <c r="A18" s="14" t="str">
        <f>'Apkopojums par pasākumiem'!O3</f>
        <v>Ietekme uz gaisa kvalitāti</v>
      </c>
      <c r="B18" s="16" t="str" cm="1">
        <f t="array" ref="B18">INDEX('Apkopojums par pasākumiem'!A4:AX15,'Z16'!E1,15)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2"/>
    </row>
    <row r="19" spans="1:4" x14ac:dyDescent="0.4">
      <c r="A19" s="14" t="str">
        <f>'Apkopojums par pasākumiem'!P3</f>
        <v>Atkritumu apsaimniekošana</v>
      </c>
      <c r="B19" s="16" t="str" cm="1">
        <f t="array" ref="B19">INDEX('Apkopojums par pasākumiem'!A4:AX15,'Z16'!E1,16)</f>
        <v>Atkritumu apsaimniekošana atbilstoši normatīvo aktu prasībām (O)</v>
      </c>
      <c r="D19" s="62"/>
    </row>
    <row r="20" spans="1:4" ht="31.8" x14ac:dyDescent="0.4">
      <c r="A20" s="14" t="str">
        <f>'Apkopojums par pasākumiem'!Q3</f>
        <v>Ietekme uz virszemes ūdensobjektiem</v>
      </c>
      <c r="B20" s="16" t="str" cm="1">
        <f t="array" ref="B20">INDEX('Apkopojums par pasākumiem'!A4:AX15,'Z16'!E1,17)</f>
        <v xml:space="preserve">Regulāra tehnikas un mehānismu pārbaude, lai novērstu iespējamu eļļas un citu bīstamo vielu noplūdi (R) </v>
      </c>
      <c r="D20" s="62"/>
    </row>
    <row r="21" spans="1:4" ht="31.8" x14ac:dyDescent="0.4">
      <c r="A21" s="14" t="str">
        <f>'Apkopojums par pasākumiem'!R3</f>
        <v>Ietekme uz grutsūdeņiem</v>
      </c>
      <c r="B21" s="16" t="str" cm="1">
        <f t="array" ref="B21">INDEX('Apkopojums par pasākumiem'!A4:AX15,'Z16'!E1,18)</f>
        <v xml:space="preserve">Regulāra tehnikas un mehānismu pārbaude, lai novērstu iespējamu eļļas un citu bīstamo vielu noplūdi (R) </v>
      </c>
      <c r="D21" s="63"/>
    </row>
    <row r="22" spans="1:4" ht="47.7" x14ac:dyDescent="0.4">
      <c r="A22" s="14" t="str">
        <f>'Apkopojums par pasākumiem'!S3</f>
        <v>Ietekme uz meliorācijas sistēmām</v>
      </c>
      <c r="B22" s="16" t="str" cm="1">
        <f t="array" ref="B22">INDEX('Apkopojums par pasākumiem'!A4:AX15,'Z16'!E1,19)</f>
        <v>Ja nepieciešams, tad izstrādāt meliorācijas sistēmas pārkārtošanas projektu. Ja tiek konstatēta iespējama ietekme uz sugām vai biotopiem, tad piesaistīt sugu un biotopu ekspertu. (O)</v>
      </c>
      <c r="D22" s="63"/>
    </row>
    <row r="23" spans="1:4" x14ac:dyDescent="0.4">
      <c r="A23" s="18"/>
      <c r="B23" s="17"/>
      <c r="D23" s="7"/>
    </row>
    <row r="24" spans="1:4" ht="17.3" x14ac:dyDescent="0.35">
      <c r="A24" s="71" t="str">
        <f>'Apkopojums par pasākumiem'!T2</f>
        <v>Piebraucamais ceļš, elektrokabeļa trase</v>
      </c>
      <c r="B24" s="71"/>
      <c r="D24" s="7"/>
    </row>
    <row r="25" spans="1:4" x14ac:dyDescent="0.35">
      <c r="A25" s="14" t="str">
        <f>'Apkopojums par pasākumiem'!T3</f>
        <v>Putnu aizsardzība (eksperta atzinums)</v>
      </c>
      <c r="B25" s="15" cm="1">
        <f t="array" ref="B25">INDEX('Apkopojums par pasākumiem'!A4:AX15,'Z16'!E1,20)</f>
        <v>0</v>
      </c>
      <c r="D25" s="9"/>
    </row>
    <row r="26" spans="1:4" ht="79.5" x14ac:dyDescent="0.35">
      <c r="A26" s="14" t="str">
        <f>'Apkopojums par pasākumiem'!U3</f>
        <v>Putnu aizsardzība rekomendācijas pēc IVN</v>
      </c>
      <c r="B26" s="15" t="str" cm="1">
        <f t="array" ref="B26">INDEX('Apkopojums par pasākumiem'!A4:AX15,'Z16'!E1,21)</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6" s="9"/>
    </row>
    <row r="27" spans="1:4" ht="31.8" x14ac:dyDescent="0.35">
      <c r="A27" s="14" t="str">
        <f>'Apkopojums par pasākumiem'!V3</f>
        <v>Putnu aizsardzības rekomendācijas un nosacījumi pēc IVN Pamatojums</v>
      </c>
      <c r="B27" s="15" t="str" cm="1">
        <f t="array" ref="B27">INDEX('Apkopojums par pasākumiem'!A4:AX15,'Z16'!E1,22)</f>
        <v>Koku ciršanas darbi, kas saistīti ar VES būvniecību, un būvniecības darbi saskaņojami ar sertificētu putnu ekspertu (O)</v>
      </c>
      <c r="D27" s="7"/>
    </row>
    <row r="28" spans="1:4" x14ac:dyDescent="0.35">
      <c r="A28" s="14" t="str">
        <f>'Apkopojums par pasākumiem'!W3</f>
        <v xml:space="preserve">Biotopi (eksperta atzinums) </v>
      </c>
      <c r="B28" s="15" cm="1">
        <f t="array" ref="B28">INDEX('Apkopojums par pasākumiem'!A4:AX15,'Z16'!E1,23)</f>
        <v>0</v>
      </c>
      <c r="D28" s="7"/>
    </row>
    <row r="29" spans="1:4" ht="31.8" x14ac:dyDescent="0.35">
      <c r="A29" s="14" t="str">
        <f>'Apkopojums par pasākumiem'!X3</f>
        <v>Biotopu aizsardzība rekomendācijas pēc IVN</v>
      </c>
      <c r="B29" s="15" cm="1">
        <f t="array" ref="B29">INDEX('Apkopojums par pasākumiem'!A4:AX15,'Z16'!E1,24)</f>
        <v>0</v>
      </c>
      <c r="D29" s="8"/>
    </row>
    <row r="30" spans="1:4" ht="127.2" x14ac:dyDescent="0.35">
      <c r="A30" s="14" t="str">
        <f>'Apkopojums par pasākumiem'!Y3</f>
        <v>Biotopu aizsardzība rekomendācijas pēc IVN Pamatojums</v>
      </c>
      <c r="B30" s="15" t="str" cm="1">
        <f t="array" ref="B30">INDEX('Apkopojums par pasākumiem'!A4:AX15,'Z16'!E1,25)</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D30" s="10"/>
    </row>
    <row r="31" spans="1:4" x14ac:dyDescent="0.35">
      <c r="A31" s="14" t="str">
        <f>'Apkopojums par pasākumiem'!Z3</f>
        <v>ĪA sugas (eksperta atzinums)</v>
      </c>
      <c r="B31" s="15" cm="1">
        <f t="array" ref="B31">INDEX('Apkopojums par pasākumiem'!A4:AX15,'Z16'!E1,26)</f>
        <v>0</v>
      </c>
      <c r="D31" s="10"/>
    </row>
    <row r="32" spans="1:4" x14ac:dyDescent="0.35">
      <c r="A32" s="14" t="str">
        <f>'Apkopojums par pasākumiem'!AA3</f>
        <v>ĪA sugas rekomendācijas pēc IVN</v>
      </c>
      <c r="B32" s="15" cm="1">
        <f t="array" ref="B32">INDEX('Apkopojums par pasākumiem'!A4:AX15,'Z16'!E1,27)</f>
        <v>0</v>
      </c>
    </row>
    <row r="33" spans="1:4" ht="31.8" x14ac:dyDescent="0.4">
      <c r="A33" s="14" t="str">
        <f>'Apkopojums par pasākumiem'!AB3</f>
        <v>ĪA sugas rekomendācijas pēc IVN Pamatojums</v>
      </c>
      <c r="B33" s="15" cm="1">
        <f t="array" ref="B33">INDEX('Apkopojums par pasākumiem'!A4:AX15,'Z16'!E1,28)</f>
        <v>0</v>
      </c>
      <c r="D33" s="13"/>
    </row>
    <row r="34" spans="1:4" ht="63.6" x14ac:dyDescent="0.35">
      <c r="A34" s="14" t="str">
        <f>'Apkopojums par pasākumiem'!AC3</f>
        <v>Troksnis</v>
      </c>
      <c r="B34" s="15" t="str" cm="1">
        <f t="array" ref="B34">INDEX('Apkopojums par pasākumiem'!A4:AX15,'Z16'!E1,29)</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34" s="11"/>
    </row>
    <row r="35" spans="1:4" ht="63.6" x14ac:dyDescent="0.4">
      <c r="A35" s="14" t="str">
        <f>'Apkopojums par pasākumiem'!AD3</f>
        <v>Kultūrvēsturiskās vērtības</v>
      </c>
      <c r="B35" s="15" t="str" cm="1">
        <f t="array" ref="B35">INDEX('Apkopojums par pasākumiem'!A4:AX15,'Z16'!E1,30)</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5" s="13"/>
    </row>
    <row r="36" spans="1:4" ht="63.6" x14ac:dyDescent="0.4">
      <c r="A36" s="14" t="str">
        <f>'Apkopojums par pasākumiem'!AE3</f>
        <v>Ietekme uz gaisa kvalitāti</v>
      </c>
      <c r="B36" s="15" t="str" cm="1">
        <f t="array" ref="B36">INDEX('Apkopojums par pasākumiem'!A4:AX15,'Z16'!E1,31)</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6" s="13"/>
    </row>
    <row r="37" spans="1:4" x14ac:dyDescent="0.4">
      <c r="A37" s="14" t="str">
        <f>'Apkopojums par pasākumiem'!AF3</f>
        <v>Atkritumu apsaimniekošana</v>
      </c>
      <c r="B37" s="15" t="str" cm="1">
        <f t="array" ref="B37">INDEX('Apkopojums par pasākumiem'!A4:AX15,'Z16'!E1,32)</f>
        <v>Atkritumu apsaimniekošana atbilstoši normatīvo aktu prasībām (O)</v>
      </c>
      <c r="D37" s="13"/>
    </row>
    <row r="38" spans="1:4" ht="31.8" x14ac:dyDescent="0.4">
      <c r="A38" s="14" t="str">
        <f>'Apkopojums par pasākumiem'!AG3</f>
        <v>Ietekme uz virszemes ūdensobjektiem</v>
      </c>
      <c r="B38" s="15" t="str" cm="1">
        <f t="array" ref="B38">INDEX('Apkopojums par pasākumiem'!A4:AX15,'Z16'!E1,33)</f>
        <v xml:space="preserve">Regulāra tehnikas un mehānismu pārbaude, lai novērstu iespējamu eļļas un citu bīstamo vielu noplūdi (R) </v>
      </c>
      <c r="D38" s="13"/>
    </row>
    <row r="39" spans="1:4" ht="47.7" x14ac:dyDescent="0.4">
      <c r="A39" s="14" t="str">
        <f>'Apkopojums par pasākumiem'!AH3</f>
        <v>Ietekme uz grutsūdeņiem</v>
      </c>
      <c r="B39" s="15" t="str" cm="1">
        <f t="array" ref="B39">INDEX('Apkopojums par pasākumiem'!A4:AX15,'Z16'!E1,34)</f>
        <v xml:space="preserve">Regulāra tehnikas un mehānismu pārbaude, lai novērstu iespējamu eļļas un citu bīstamo vielu noplūdi. Grunts piesārņojuma līmeņa novērtēšana pirms laukuma demontāžas (R) </v>
      </c>
      <c r="D39" s="13"/>
    </row>
    <row r="40" spans="1:4" ht="47.7" x14ac:dyDescent="0.35">
      <c r="A40" s="14" t="str">
        <f>'Apkopojums par pasākumiem'!AI3</f>
        <v>Ietekme uz meliorācijas sistēmām</v>
      </c>
      <c r="B40" s="15" t="str" cm="1">
        <f t="array" ref="B40">INDEX('Apkopojums par pasākumiem'!A4:AX15,'Z16'!E1,35)</f>
        <v>Ja nepieciešams, tad izstrādāt meliorācijas sistēmas pārkārtošanas projektu. Ja tiek konstatēta iespējama ietekme uz sugām vai biotopiem, tad piesaistīt sugu un biotopu ekspertu. (O)</v>
      </c>
      <c r="D40" s="9"/>
    </row>
    <row r="41" spans="1:4" ht="20.6" x14ac:dyDescent="0.35">
      <c r="A41" s="72" t="str" cm="1">
        <f t="array" ref="A41">'Apkopojums par pasākumiem'!B1&amp;": " &amp; INDEX('Apkopojums par pasākumiem'!A4:AX15,'Z16'!E1,2)</f>
        <v>VES objekta nosaukums: Z16</v>
      </c>
      <c r="B41" s="72"/>
      <c r="D41" s="8"/>
    </row>
    <row r="42" spans="1:4" s="13" customFormat="1" hidden="1" x14ac:dyDescent="0.4">
      <c r="A42" s="12"/>
      <c r="B42" s="12"/>
      <c r="D42" s="8"/>
    </row>
    <row r="43" spans="1:4" ht="18.25" x14ac:dyDescent="0.35">
      <c r="A43" s="75" t="str">
        <f>'Apkopojums par pasākumiem'!AJ1</f>
        <v>Ekspluatācijas perioda ierobežojumi (O (obligātie); R (rekomendējošie))</v>
      </c>
      <c r="B43" s="75"/>
      <c r="D43" s="8"/>
    </row>
    <row r="44" spans="1:4" s="13" customFormat="1" hidden="1" x14ac:dyDescent="0.4">
      <c r="A44" s="12"/>
      <c r="B44" s="12"/>
      <c r="D44" s="8"/>
    </row>
    <row r="45" spans="1:4" ht="17.3" x14ac:dyDescent="0.35">
      <c r="A45" s="71" t="str">
        <f>'Apkopojums par pasākumiem'!AJ2</f>
        <v>VES un montāžas un apkalpes laukumi</v>
      </c>
      <c r="B45" s="71"/>
      <c r="D45" s="7"/>
    </row>
    <row r="46" spans="1:4" ht="143.1" x14ac:dyDescent="0.35">
      <c r="A46" s="14" t="str">
        <f>'Apkopojums par pasākumiem'!AJ3</f>
        <v>Putnu aizsardzība (eksperta atzinums, rekomendējošie pasākumi)</v>
      </c>
      <c r="B46" s="15" t="str" cm="1">
        <f t="array" ref="B46">INDEX('Apkopojums par pasākumiem'!A4:AX15,'Z16'!E1,36)</f>
        <v>Uzstādīt VES apturēšanas kameru sistēmas (jānodrošina tādas sistēmas, kas turbīnu rotorus spēs apstādināt vai vismaz būtiski sabremzēt pirms putns ir ielidojis sadursmju riska zonā)(O);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(O), (3) ievērot pūču aizsardzības pasākumus (trokšņa ierobežojumi) (R)</v>
      </c>
      <c r="D46" s="7"/>
    </row>
    <row r="47" spans="1:4" ht="174.9" x14ac:dyDescent="0.35">
      <c r="A47" s="14" t="str">
        <f>'Apkopojums par pasākumiem'!AK3</f>
        <v>Putnu aizsardzība rekomendācijas pēc IVN</v>
      </c>
      <c r="B47" s="15" t="str" cm="1">
        <f t="array" ref="B47">INDEX('Apkopojums par pasākumiem'!A4:AX15,'Z16'!E1,37)</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(O) , (2) VES apturēt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v>
      </c>
      <c r="D47" s="7"/>
    </row>
    <row r="48" spans="1:4" ht="47.7" x14ac:dyDescent="0.35">
      <c r="A48" s="14" t="str">
        <f>'Apkopojums par pasākumiem'!AL3</f>
        <v>Putnu aizsardzība rekomendācijas pēc IVN Pamatojums</v>
      </c>
      <c r="B48" s="15" t="str" cm="1">
        <f t="array" ref="B48">INDEX('Apkopojums par pasākumiem'!A4:AX15,'Z16'!E1,38)</f>
        <v xml:space="preserve">Tā kā pētījumi par VES trokšņa ietekmi uz urālpūcēm ir pretrunīgi,
tad ievērojot piesardzības principu, izvēlēties pēc iespējas klusāku VES modeli, lai nodrošinātu pēc iespējas mazāku ietekmi uz pūcēm. (O) </v>
      </c>
      <c r="D48" s="7"/>
    </row>
    <row r="49" spans="1:4" x14ac:dyDescent="0.35">
      <c r="A49" s="14" t="str">
        <f>'Apkopojums par pasākumiem'!AM3</f>
        <v>Biotopi (eksperta atzinums)</v>
      </c>
      <c r="B49" s="15" cm="1">
        <f t="array" ref="B49">INDEX('Apkopojums par pasākumiem'!A4:AX15,'Z16'!E1,39)</f>
        <v>0</v>
      </c>
      <c r="D49" s="7"/>
    </row>
    <row r="50" spans="1:4" ht="31.8" x14ac:dyDescent="0.35">
      <c r="A50" s="14" t="str">
        <f>'Apkopojums par pasākumiem'!AN3</f>
        <v>Biotopu aizsardzība rekomendācijas pēc IVN</v>
      </c>
      <c r="B50" s="15" cm="1">
        <f t="array" ref="B50">INDEX('Apkopojums par pasākumiem'!A4:AX15,'Z16'!E1,40)</f>
        <v>0</v>
      </c>
      <c r="D50" s="8"/>
    </row>
    <row r="51" spans="1:4" ht="31.8" x14ac:dyDescent="0.35">
      <c r="A51" s="14" t="str">
        <f>'Apkopojums par pasākumiem'!AO3</f>
        <v>Biotopu aizsardzība rekomendācijas pēc IVN Pamatojums</v>
      </c>
      <c r="B51" s="15" cm="1">
        <f t="array" ref="B51">INDEX('Apkopojums par pasākumiem'!A4:AX15,'Z16'!E1,41)</f>
        <v>0</v>
      </c>
    </row>
    <row r="52" spans="1:4" x14ac:dyDescent="0.35">
      <c r="A52" s="14" t="str">
        <f>'Apkopojums par pasākumiem'!AP3</f>
        <v>ĪA sugas (eksperta atzinums)</v>
      </c>
      <c r="B52" s="15" cm="1">
        <f t="array" ref="B52">INDEX('Apkopojums par pasākumiem'!A4:AX15,'Z16'!E1,42)</f>
        <v>0</v>
      </c>
    </row>
    <row r="53" spans="1:4" ht="79.5" x14ac:dyDescent="0.35">
      <c r="A53" s="14" t="str">
        <f>'Apkopojums par pasākumiem'!AQ3</f>
        <v>Sikspārņi (eksperta atzinums)</v>
      </c>
      <c r="B53" s="15" t="str" cm="1">
        <f t="array" ref="B53">INDEX('Apkopojums par pasākumiem'!A4:AX15,'Z16'!E1,43)</f>
        <v xml:space="preserve">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 </v>
      </c>
    </row>
    <row r="54" spans="1:4" ht="159" x14ac:dyDescent="0.35">
      <c r="A54" s="14" t="str">
        <f>'Apkopojums par pasākumiem'!AR3</f>
        <v>Sikspārņi rekomendācijas pēc IVN</v>
      </c>
      <c r="B54" s="15" t="str" cm="1">
        <f t="array" ref="B54">INDEX('Apkopojums par pasākumiem'!A4:AX15,'Z16'!E1,44)</f>
        <v xml:space="preserve">VES 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saskaņojot ar sertificētu sikspārņu ekspertu,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row>
    <row r="55" spans="1:4" ht="47.7" x14ac:dyDescent="0.35">
      <c r="A55" s="14" t="str">
        <f>'Apkopojums par pasākumiem'!AS3</f>
        <v>Sikspārņu aizsardzība rekomendācijas pēc IVN Pamatojums</v>
      </c>
      <c r="B55" s="15" t="str" cm="1">
        <f t="array" ref="B55">INDEX('Apkopojums par pasākumiem'!A4:AX15,'Z16'!E1,45)</f>
        <v>Viedo risinājumu tehnoloģijas tiek izmantotas arī citur eiropā un nodrošina gan efektīvu sikspārņu aizsardzību, gan lielāku elektroenerģijas izstrādi, piemēram, https://www.fleximaus.de/?lang=ne</v>
      </c>
    </row>
    <row r="56" spans="1:4" x14ac:dyDescent="0.35">
      <c r="A56" s="14" t="str">
        <f>'Apkopojums par pasākumiem'!AT3</f>
        <v>Troksnis</v>
      </c>
      <c r="B56" s="15" t="str" cm="1">
        <f t="array" ref="B56">INDEX('Apkopojums par pasākumiem'!A4:AX15,'Z16'!E1,46)</f>
        <v>Izvēlēties pēc iespējas klusāku VES turbīnas modeli (O)</v>
      </c>
    </row>
    <row r="57" spans="1:4" ht="31.8" x14ac:dyDescent="0.35">
      <c r="A57" s="14" t="str">
        <f>'Apkopojums par pasākumiem'!AU3</f>
        <v>Zemas frekvences troksnis</v>
      </c>
      <c r="B57" s="15" t="str" cm="1">
        <f t="array" ref="B57">INDEX('Apkopojums par pasākumiem'!A4:AX15,'Z16'!E1,47)</f>
        <v>Izvēlēties VES modeli un darbības režīmu, kas nodrošina iespējami zemākus zemās frekvences trokšņa līmeņus (O)</v>
      </c>
    </row>
    <row r="58" spans="1:4" x14ac:dyDescent="0.35">
      <c r="A58" s="14" t="str">
        <f>'Apkopojums par pasākumiem'!AV3</f>
        <v>Mirgošana</v>
      </c>
      <c r="B58" s="15" t="str" cm="1">
        <f t="array" ref="B58">INDEX('Apkopojums par pasākumiem'!A4:AX15,'Z16'!E1,48)</f>
        <v>A un A' alternatīva (arī B un B') 8.-24.IV,6.-29.VII,19:05-19:40 (O)</v>
      </c>
    </row>
    <row r="59" spans="1:4" ht="79.5" x14ac:dyDescent="0.35">
      <c r="A59" s="14" t="str">
        <f>'Apkopojums par pasākumiem'!AW3</f>
        <v>Vides riski un avārijas</v>
      </c>
      <c r="B59" s="15" t="str" cm="1">
        <f t="array" ref="B59">INDEX('Apkopojums par pasākumiem'!A4:AX15,'Z16'!E1,49)</f>
        <v>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v>
      </c>
    </row>
    <row r="60" spans="1:4" ht="31.8" x14ac:dyDescent="0.35">
      <c r="A60" s="14" t="str">
        <f>'Apkopojums par pasākumiem'!AX3</f>
        <v>Sakaru sistēmas</v>
      </c>
      <c r="B60" s="15" t="str" cm="1">
        <f t="array" ref="B60">INDEX('Apkopojums par pasākumiem'!A4:AX15,'Z16'!E1,50)</f>
        <v xml:space="preserve">Ja tiek konstatēti apraides traucējumi pēc objekta realizācijas, tad nodrošināt risinājumus traucējuma novēršanai (R) </v>
      </c>
    </row>
  </sheetData>
  <mergeCells count="7">
    <mergeCell ref="A45:B45"/>
    <mergeCell ref="A1:B1"/>
    <mergeCell ref="A3:B3"/>
    <mergeCell ref="A5:B5"/>
    <mergeCell ref="A24:B24"/>
    <mergeCell ref="A41:B41"/>
    <mergeCell ref="A43:B43"/>
  </mergeCells>
  <pageMargins left="0.7" right="0.7" top="0.75" bottom="0.75" header="0.3" footer="0.3"/>
  <pageSetup paperSize="9" scale="74" fitToHeight="0" pageOrder="overThenDown" orientation="portrait" r:id="rId1"/>
  <rowBreaks count="2" manualBreakCount="2">
    <brk id="23" max="1" man="1"/>
    <brk id="40" max="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7CCA0-E87F-4B20-9146-7175E26858C2}">
  <sheetPr>
    <tabColor rgb="FF92D050"/>
    <pageSetUpPr fitToPage="1"/>
  </sheetPr>
  <dimension ref="A1:E60"/>
  <sheetViews>
    <sheetView tabSelected="1" view="pageBreakPreview" zoomScaleNormal="100" zoomScaleSheetLayoutView="100" workbookViewId="0">
      <selection activeCell="B44" sqref="B44"/>
    </sheetView>
  </sheetViews>
  <sheetFormatPr defaultRowHeight="15.9" x14ac:dyDescent="0.4"/>
  <cols>
    <col min="1" max="1" width="38.33203125" style="19" customWidth="1"/>
    <col min="2" max="2" width="78.25" style="19" customWidth="1"/>
    <col min="4" max="4" width="49.75" customWidth="1"/>
  </cols>
  <sheetData>
    <row r="1" spans="1:5" ht="20.6" x14ac:dyDescent="0.35">
      <c r="A1" s="72" t="str" cm="1">
        <f t="array" ref="A1">'Apkopojums par pasākumiem'!B1&amp;": " &amp; INDEX('Apkopojums par pasākumiem'!A4:AX15,'Z17'!E1,2)</f>
        <v>VES objekta nosaukums: Z17</v>
      </c>
      <c r="B1" s="72"/>
      <c r="E1">
        <v>12</v>
      </c>
    </row>
    <row r="3" spans="1:5" ht="18.25" x14ac:dyDescent="0.35">
      <c r="A3" s="73" t="str">
        <f>'Apkopojums par pasākumiem'!C1</f>
        <v>Būvniecības perioda nosacījumi/ ierobežojumi (O (obligātie); R (rekomendējošie))</v>
      </c>
      <c r="B3" s="73"/>
      <c r="D3" s="60"/>
    </row>
    <row r="4" spans="1:5" s="13" customFormat="1" x14ac:dyDescent="0.4">
      <c r="A4" s="12"/>
      <c r="B4" s="12"/>
      <c r="D4" s="61"/>
    </row>
    <row r="5" spans="1:5" ht="17.3" x14ac:dyDescent="0.45">
      <c r="A5" s="74" t="str">
        <f>'Apkopojums par pasākumiem'!C2</f>
        <v>VES un montāžas un apkalpes laukums</v>
      </c>
      <c r="B5" s="74"/>
      <c r="D5" s="62"/>
    </row>
    <row r="6" spans="1:5" ht="47.7" x14ac:dyDescent="0.35">
      <c r="A6" s="14" t="str">
        <f>'Apkopojums par pasākumiem'!C3</f>
        <v xml:space="preserve">Putnu aizsardzība eksperta atzinums </v>
      </c>
      <c r="B6" s="15" t="str" cm="1">
        <f t="array" ref="B6">INDEX('Apkopojums par pasākumiem'!A4:AX15,'Z17'!E1,3)</f>
        <v xml:space="preserve">Mežistrāde veicama no 1. septembra līdz 1. februārim (R); Laikā starp 1. martu un 1. augustu rekomendēts neplānot nekādus darbus, kas saistīti ar paaugstinātu trokšņa un mākslīgā apgaismojuma emisiju (R) </v>
      </c>
      <c r="D6" s="62"/>
    </row>
    <row r="7" spans="1:5" ht="79.5" x14ac:dyDescent="0.35">
      <c r="A7" s="14" t="str">
        <f>'Apkopojums par pasākumiem'!D3</f>
        <v xml:space="preserve">Putnu aizsardzības rekomendācijas un nosacījumi pēc IVN </v>
      </c>
      <c r="B7" s="15" t="str" cm="1">
        <f t="array" ref="B7">INDEX('Apkopojums par pasākumiem'!A4:AX15,'Z17'!E1,4)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2"/>
    </row>
    <row r="8" spans="1:5" ht="95.4" x14ac:dyDescent="0.35">
      <c r="A8" s="14" t="str">
        <f>'Apkopojums par pasākumiem'!E3</f>
        <v>Putnu aizsardzības rekomendācijas un nosacījumi pēc IVN Pamatojums</v>
      </c>
      <c r="B8" s="15" t="str" cm="1">
        <f t="array" ref="B8">INDEX('Apkopojums par pasākumiem'!A4:AX15,'Z17'!E1,5)</f>
        <v>Ministru kabineta noteikumi Nr.936. nosaka ka,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62"/>
    </row>
    <row r="9" spans="1:5" ht="47.7" x14ac:dyDescent="0.35">
      <c r="A9" s="14" t="str">
        <f>'Apkopojums par pasākumiem'!F3</f>
        <v xml:space="preserve">Biotopi (eksperta atzinums) </v>
      </c>
      <c r="B9" s="15" t="str" cm="1">
        <f t="array" ref="B9">INDEX('Apkopojums par pasākumiem'!A4:AX15,'Z17'!E1,6)</f>
        <v>Teorētiski iespējama susināšanas ietekme uz  biotopu 9080* (0,2 ha) un kastaņbrūnās artonijas dzīvotni (0,7 ha), taču šīs platības atrodas jau ceļa būvniecības un grāvja ietekmētā teritorijā. (O)</v>
      </c>
      <c r="D9" s="62"/>
    </row>
    <row r="10" spans="1:5" ht="63.6" x14ac:dyDescent="0.35">
      <c r="A10" s="14" t="str">
        <f>'Apkopojums par pasākumiem'!G3</f>
        <v>Biotopu aizsardzība rekomendācijas pēc IVN</v>
      </c>
      <c r="B10" s="15" t="str" cm="1">
        <f t="array" ref="B10">INDEX('Apkopojums par pasākumiem'!A4:AX15,'Z17'!E1,7)</f>
        <v xml:space="preserve">Jānodrošina, ka VES novietnes dienvidu pusē netiek veidoti grāvji, kuru dibena atzīme ir zemāka par biotopu un sugas dzīvotnes virsas atzīmi (O). VES izbūve un ar to saistītās infrastruktūras izveide tiek īstenota tā, lai netiktu būtiski izmainīts hidroloģiskais režīms mitrāju teritorijās.  </v>
      </c>
      <c r="D10" s="62"/>
    </row>
    <row r="11" spans="1:5" ht="31.8" x14ac:dyDescent="0.35">
      <c r="A11" s="14" t="str">
        <f>'Apkopojums par pasākumiem'!H3</f>
        <v>Biotopu aizsardzība rekomendācijas pēc IVN Pamatojums</v>
      </c>
      <c r="B11" s="15" t="str" cm="1">
        <f t="array" ref="B11">INDEX('Apkopojums par pasākumiem'!A4:AX15,'Z17'!E1,8)</f>
        <v>VES parka projektēšanas laikā, risinājums saskaņojams ar sertificētu biotopu un sugu ekspertu (O)</v>
      </c>
      <c r="D11" s="62"/>
    </row>
    <row r="12" spans="1:5" ht="47.7" x14ac:dyDescent="0.35">
      <c r="A12" s="14" t="str">
        <f>'Apkopojums par pasākumiem'!I3</f>
        <v xml:space="preserve">ĪA sugas (eksperta atzinums) </v>
      </c>
      <c r="B12" s="15" t="str" cm="1">
        <f t="array" ref="B12">INDEX('Apkopojums par pasākumiem'!A4:AX15,'Z17'!E1,9)</f>
        <v xml:space="preserve"> kritalas ar diametru &gt;25 cm nepieciešams saglabāt un pārvietot uz blakusesošajām mežaudzēm (visos gadījumos)  (R) ; Jāizvairās no pievestas melnzemes izmantošanas, lai teritorijā neievestu invazīvo sugu sēklas (O)</v>
      </c>
      <c r="D12" s="62"/>
    </row>
    <row r="13" spans="1:5" ht="31.8" x14ac:dyDescent="0.35">
      <c r="A13" s="14" t="str">
        <f>'Apkopojums par pasākumiem'!J3</f>
        <v>ĪA sugas rekomendācijas pēc IVN</v>
      </c>
      <c r="B13" s="15" t="str" cm="1">
        <f t="array" ref="B13">INDEX('Apkopojums par pasākumiem'!A4:AX15,'Z17'!E1,10)</f>
        <v xml:space="preserve">kritalas ar diametru &gt;25 cm nepieciešams saglabāt un pārvietot uz blakusesošajām mežaudzēm  (R) ; Būvdarbos izmantot melnzemi, kas iegūta projekta teritorijā (O) </v>
      </c>
      <c r="D13" s="62"/>
    </row>
    <row r="14" spans="1:5" ht="31.8" x14ac:dyDescent="0.35">
      <c r="A14" s="14" t="str">
        <f>'Apkopojums par pasākumiem'!K3</f>
        <v>ĪA sugas rekomendācijas pēc IVN Pamatojums</v>
      </c>
      <c r="B14" s="15" t="str" cm="1">
        <f t="array" ref="B14">INDEX('Apkopojums par pasākumiem'!A4:AX15,'Z17'!E1,11)</f>
        <v>VES parka projektēšanas laikā, risinājums saskaņojams ar sertificētu biotopu un sugu ekspertu</v>
      </c>
      <c r="D14" s="62"/>
    </row>
    <row r="15" spans="1:5" ht="63.6" x14ac:dyDescent="0.35">
      <c r="A15" s="14" t="str">
        <f>'Apkopojums par pasākumiem'!L3</f>
        <v xml:space="preserve">Troksnis </v>
      </c>
      <c r="B15" s="15" t="str" cm="1">
        <f t="array" ref="B15">INDEX('Apkopojums par pasākumiem'!A4:AX15,'Z17'!E1,12)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15" s="62"/>
    </row>
    <row r="16" spans="1:5" x14ac:dyDescent="0.35">
      <c r="A16" s="14" t="str">
        <f>'Apkopojums par pasākumiem'!M3</f>
        <v>Ainava</v>
      </c>
      <c r="B16" s="15" t="str" cm="1">
        <f t="array" ref="B16">INDEX('Apkopojums par pasākumiem'!A4:AX15,'Z17'!E1,13)</f>
        <v xml:space="preserve">VES augstuma samazināšana līdz 275m (R) </v>
      </c>
      <c r="D16" s="62"/>
    </row>
    <row r="17" spans="1:4" ht="63.6" x14ac:dyDescent="0.35">
      <c r="A17" s="14" t="str">
        <f>'Apkopojums par pasākumiem'!N3</f>
        <v>Kultūrvēsturiskās vērtības</v>
      </c>
      <c r="B17" s="15" t="str" cm="1">
        <f t="array" ref="B17">INDEX('Apkopojums par pasākumiem'!A4:AX15,'Z17'!E1,14)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2"/>
    </row>
    <row r="18" spans="1:4" ht="63.6" x14ac:dyDescent="0.4">
      <c r="A18" s="14" t="str">
        <f>'Apkopojums par pasākumiem'!O3</f>
        <v>Ietekme uz gaisa kvalitāti</v>
      </c>
      <c r="B18" s="16" t="str" cm="1">
        <f t="array" ref="B18">INDEX('Apkopojums par pasākumiem'!A4:AX15,'Z17'!E1,15)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2"/>
    </row>
    <row r="19" spans="1:4" x14ac:dyDescent="0.4">
      <c r="A19" s="14" t="str">
        <f>'Apkopojums par pasākumiem'!P3</f>
        <v>Atkritumu apsaimniekošana</v>
      </c>
      <c r="B19" s="16" t="str" cm="1">
        <f t="array" ref="B19">INDEX('Apkopojums par pasākumiem'!A4:AX15,'Z17'!E1,16)</f>
        <v>Atkritumu apsaimniekošana atbilstoši normatīvo aktu prasībām (O)</v>
      </c>
      <c r="D19" s="62"/>
    </row>
    <row r="20" spans="1:4" ht="31.8" x14ac:dyDescent="0.4">
      <c r="A20" s="14" t="str">
        <f>'Apkopojums par pasākumiem'!Q3</f>
        <v>Ietekme uz virszemes ūdensobjektiem</v>
      </c>
      <c r="B20" s="16" t="str" cm="1">
        <f t="array" ref="B20">INDEX('Apkopojums par pasākumiem'!A4:AX15,'Z17'!E1,17)</f>
        <v xml:space="preserve">Regulāra tehnikas un mehānismu pārbaude, lai novērstu iespējamu eļļas un citu bīstamo vielu noplūdi (R) </v>
      </c>
      <c r="D20" s="62"/>
    </row>
    <row r="21" spans="1:4" ht="31.8" x14ac:dyDescent="0.4">
      <c r="A21" s="14" t="str">
        <f>'Apkopojums par pasākumiem'!R3</f>
        <v>Ietekme uz grutsūdeņiem</v>
      </c>
      <c r="B21" s="16" t="str" cm="1">
        <f t="array" ref="B21">INDEX('Apkopojums par pasākumiem'!A4:AX15,'Z17'!E1,18)</f>
        <v xml:space="preserve">Regulāra tehnikas un mehānismu pārbaude, lai novērstu iespējamu eļļas un citu bīstamo vielu noplūdi (R) </v>
      </c>
      <c r="D21" s="63"/>
    </row>
    <row r="22" spans="1:4" ht="47.7" x14ac:dyDescent="0.4">
      <c r="A22" s="14" t="str">
        <f>'Apkopojums par pasākumiem'!S3</f>
        <v>Ietekme uz meliorācijas sistēmām</v>
      </c>
      <c r="B22" s="16" t="str" cm="1">
        <f t="array" ref="B22">INDEX('Apkopojums par pasākumiem'!A4:AX15,'Z17'!E1,19)</f>
        <v>Ja nepieciešams, tad izstrādāt meliorācijas sistēmas pārkārtošanas projektu. Ja tiek konstatēta iespējama ietekme uz sugām vai biotopiem, tad piesaistīt sugu un biotopu ekspertu. (O)</v>
      </c>
      <c r="D22" s="63"/>
    </row>
    <row r="23" spans="1:4" x14ac:dyDescent="0.4">
      <c r="A23" s="18"/>
      <c r="B23" s="17"/>
      <c r="D23" s="7"/>
    </row>
    <row r="24" spans="1:4" ht="17.3" x14ac:dyDescent="0.35">
      <c r="A24" s="71" t="str">
        <f>'Apkopojums par pasākumiem'!T2</f>
        <v>Piebraucamais ceļš, elektrokabeļa trase</v>
      </c>
      <c r="B24" s="71"/>
      <c r="D24" s="7"/>
    </row>
    <row r="25" spans="1:4" x14ac:dyDescent="0.35">
      <c r="A25" s="14" t="str">
        <f>'Apkopojums par pasākumiem'!T3</f>
        <v>Putnu aizsardzība (eksperta atzinums)</v>
      </c>
      <c r="B25" s="15" cm="1">
        <f t="array" ref="B25">INDEX('Apkopojums par pasākumiem'!A4:AX15,'Z17'!E1,20)</f>
        <v>0</v>
      </c>
      <c r="D25" s="9"/>
    </row>
    <row r="26" spans="1:4" ht="79.5" x14ac:dyDescent="0.35">
      <c r="A26" s="14" t="str">
        <f>'Apkopojums par pasākumiem'!U3</f>
        <v>Putnu aizsardzība rekomendācijas pēc IVN</v>
      </c>
      <c r="B26" s="15" t="str" cm="1">
        <f t="array" ref="B26">INDEX('Apkopojums par pasākumiem'!A4:AX15,'Z17'!E1,21)</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6" s="9"/>
    </row>
    <row r="27" spans="1:4" ht="31.8" x14ac:dyDescent="0.35">
      <c r="A27" s="14" t="str">
        <f>'Apkopojums par pasākumiem'!V3</f>
        <v>Putnu aizsardzības rekomendācijas un nosacījumi pēc IVN Pamatojums</v>
      </c>
      <c r="B27" s="15" t="str" cm="1">
        <f t="array" ref="B27">INDEX('Apkopojums par pasākumiem'!A4:AX15,'Z17'!E1,22)</f>
        <v>Koku ciršanas darbi, kas saistīti ar VES būvniecību, un būvniecības darbi saskaņojami ar sertificētu putnu ekspertu (O)</v>
      </c>
      <c r="D27" s="7"/>
    </row>
    <row r="28" spans="1:4" x14ac:dyDescent="0.35">
      <c r="A28" s="14" t="str">
        <f>'Apkopojums par pasākumiem'!W3</f>
        <v xml:space="preserve">Biotopi (eksperta atzinums) </v>
      </c>
      <c r="B28" s="15" cm="1">
        <f t="array" ref="B28">INDEX('Apkopojums par pasākumiem'!A4:AX15,'Z17'!E1,23)</f>
        <v>0</v>
      </c>
      <c r="D28" s="7"/>
    </row>
    <row r="29" spans="1:4" ht="31.8" x14ac:dyDescent="0.35">
      <c r="A29" s="14" t="str">
        <f>'Apkopojums par pasākumiem'!X3</f>
        <v>Biotopu aizsardzība rekomendācijas pēc IVN</v>
      </c>
      <c r="B29" s="15" cm="1">
        <f t="array" ref="B29">INDEX('Apkopojums par pasākumiem'!A4:AX15,'Z17'!E1,24)</f>
        <v>0</v>
      </c>
      <c r="D29" s="8"/>
    </row>
    <row r="30" spans="1:4" ht="127.2" x14ac:dyDescent="0.35">
      <c r="A30" s="14" t="str">
        <f>'Apkopojums par pasākumiem'!Y3</f>
        <v>Biotopu aizsardzība rekomendācijas pēc IVN Pamatojums</v>
      </c>
      <c r="B30" s="15" t="str" cm="1">
        <f t="array" ref="B30">INDEX('Apkopojums par pasākumiem'!A4:AX15,'Z17'!E1,25)</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D30" s="10"/>
    </row>
    <row r="31" spans="1:4" x14ac:dyDescent="0.35">
      <c r="A31" s="14" t="str">
        <f>'Apkopojums par pasākumiem'!Z3</f>
        <v>ĪA sugas (eksperta atzinums)</v>
      </c>
      <c r="B31" s="15" cm="1">
        <f t="array" ref="B31">INDEX('Apkopojums par pasākumiem'!A4:AX15,'Z17'!E1,26)</f>
        <v>0</v>
      </c>
      <c r="D31" s="10"/>
    </row>
    <row r="32" spans="1:4" x14ac:dyDescent="0.35">
      <c r="A32" s="14" t="str">
        <f>'Apkopojums par pasākumiem'!AA3</f>
        <v>ĪA sugas rekomendācijas pēc IVN</v>
      </c>
      <c r="B32" s="15" cm="1">
        <f t="array" ref="B32">INDEX('Apkopojums par pasākumiem'!A4:AX15,'Z17'!E1,27)</f>
        <v>0</v>
      </c>
    </row>
    <row r="33" spans="1:4" ht="31.8" x14ac:dyDescent="0.4">
      <c r="A33" s="14" t="str">
        <f>'Apkopojums par pasākumiem'!AB3</f>
        <v>ĪA sugas rekomendācijas pēc IVN Pamatojums</v>
      </c>
      <c r="B33" s="15" cm="1">
        <f t="array" ref="B33">INDEX('Apkopojums par pasākumiem'!A4:AX15,'Z17'!E1,28)</f>
        <v>0</v>
      </c>
      <c r="D33" s="13"/>
    </row>
    <row r="34" spans="1:4" ht="63.6" x14ac:dyDescent="0.35">
      <c r="A34" s="14" t="str">
        <f>'Apkopojums par pasākumiem'!AC3</f>
        <v>Troksnis</v>
      </c>
      <c r="B34" s="15" t="str" cm="1">
        <f t="array" ref="B34">INDEX('Apkopojums par pasākumiem'!A4:AX15,'Z17'!E1,29)</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v>
      </c>
      <c r="D34" s="11"/>
    </row>
    <row r="35" spans="1:4" ht="63.6" x14ac:dyDescent="0.4">
      <c r="A35" s="14" t="str">
        <f>'Apkopojums par pasākumiem'!AD3</f>
        <v>Kultūrvēsturiskās vērtības</v>
      </c>
      <c r="B35" s="15" t="str" cm="1">
        <f t="array" ref="B35">INDEX('Apkopojums par pasākumiem'!A4:AX15,'Z17'!E1,30)</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5" s="13"/>
    </row>
    <row r="36" spans="1:4" ht="63.6" x14ac:dyDescent="0.4">
      <c r="A36" s="14" t="str">
        <f>'Apkopojums par pasākumiem'!AE3</f>
        <v>Ietekme uz gaisa kvalitāti</v>
      </c>
      <c r="B36" s="15" t="str" cm="1">
        <f t="array" ref="B36">INDEX('Apkopojums par pasākumiem'!A4:AX15,'Z17'!E1,31)</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6" s="13"/>
    </row>
    <row r="37" spans="1:4" x14ac:dyDescent="0.4">
      <c r="A37" s="14" t="str">
        <f>'Apkopojums par pasākumiem'!AF3</f>
        <v>Atkritumu apsaimniekošana</v>
      </c>
      <c r="B37" s="15" t="str" cm="1">
        <f t="array" ref="B37">INDEX('Apkopojums par pasākumiem'!A4:AX15,'Z17'!E1,32)</f>
        <v>Atkritumu apsaimniekošana atbilstoši normatīvo aktu prasībām (O)</v>
      </c>
      <c r="D37" s="13"/>
    </row>
    <row r="38" spans="1:4" ht="31.8" x14ac:dyDescent="0.4">
      <c r="A38" s="14" t="str">
        <f>'Apkopojums par pasākumiem'!AG3</f>
        <v>Ietekme uz virszemes ūdensobjektiem</v>
      </c>
      <c r="B38" s="15" t="str" cm="1">
        <f t="array" ref="B38">INDEX('Apkopojums par pasākumiem'!A4:AX15,'Z17'!E1,33)</f>
        <v xml:space="preserve">Regulāra tehnikas un mehānismu pārbaude, lai novērstu iespējamu eļļas un citu bīstamo vielu noplūdi (R) </v>
      </c>
      <c r="D38" s="13"/>
    </row>
    <row r="39" spans="1:4" ht="47.7" x14ac:dyDescent="0.4">
      <c r="A39" s="14" t="str">
        <f>'Apkopojums par pasākumiem'!AH3</f>
        <v>Ietekme uz grutsūdeņiem</v>
      </c>
      <c r="B39" s="15" t="str" cm="1">
        <f t="array" ref="B39">INDEX('Apkopojums par pasākumiem'!A4:AX15,'Z17'!E1,34)</f>
        <v xml:space="preserve">Regulāra tehnikas un mehānismu pārbaude, lai novērstu iespējamu eļļas un citu bīstamo vielu noplūdi. Grunts piesārņojuma līmeņa novērtēšana pirms laukuma demontāžas (R) </v>
      </c>
      <c r="D39" s="13"/>
    </row>
    <row r="40" spans="1:4" ht="47.7" x14ac:dyDescent="0.35">
      <c r="A40" s="14" t="str">
        <f>'Apkopojums par pasākumiem'!AI3</f>
        <v>Ietekme uz meliorācijas sistēmām</v>
      </c>
      <c r="B40" s="15" t="str" cm="1">
        <f t="array" ref="B40">INDEX('Apkopojums par pasākumiem'!A4:AX15,'Z17'!E1,35)</f>
        <v>Ja nepieciešams, tad izstrādāt meliorācijas sistēmas pārkārtošanas projektu. Ja tiek konstatēta iespējama ietekme uz sugām vai biotopiem, tad piesaistīt sugu un biotopu ekspertu. (O)</v>
      </c>
      <c r="D40" s="9"/>
    </row>
    <row r="41" spans="1:4" ht="20.6" x14ac:dyDescent="0.35">
      <c r="A41" s="72" t="str" cm="1">
        <f t="array" ref="A41">'Apkopojums par pasākumiem'!B1&amp;": " &amp; INDEX('Apkopojums par pasākumiem'!A4:AX15,'Z17'!E1,2)</f>
        <v>VES objekta nosaukums: Z17</v>
      </c>
      <c r="B41" s="72"/>
      <c r="D41" s="8"/>
    </row>
    <row r="42" spans="1:4" s="13" customFormat="1" hidden="1" x14ac:dyDescent="0.4">
      <c r="A42" s="12"/>
      <c r="B42" s="12"/>
      <c r="D42" s="8"/>
    </row>
    <row r="43" spans="1:4" ht="18.25" x14ac:dyDescent="0.35">
      <c r="A43" s="75" t="str">
        <f>'Apkopojums par pasākumiem'!AJ1</f>
        <v>Ekspluatācijas perioda ierobežojumi (O (obligātie); R (rekomendējošie))</v>
      </c>
      <c r="B43" s="75"/>
      <c r="D43" s="8"/>
    </row>
    <row r="44" spans="1:4" s="13" customFormat="1" hidden="1" x14ac:dyDescent="0.4">
      <c r="A44" s="12"/>
      <c r="B44" s="12"/>
      <c r="D44" s="8"/>
    </row>
    <row r="45" spans="1:4" ht="17.3" x14ac:dyDescent="0.35">
      <c r="A45" s="71" t="str">
        <f>'Apkopojums par pasākumiem'!AJ2</f>
        <v>VES un montāžas un apkalpes laukumi</v>
      </c>
      <c r="B45" s="71"/>
      <c r="D45" s="7"/>
    </row>
    <row r="46" spans="1:4" ht="143.1" x14ac:dyDescent="0.35">
      <c r="A46" s="14" t="str">
        <f>'Apkopojums par pasākumiem'!AJ3</f>
        <v>Putnu aizsardzība (eksperta atzinums, rekomendējošie pasākumi)</v>
      </c>
      <c r="B46" s="15" t="str" cm="1">
        <f t="array" ref="B46">INDEX('Apkopojums par pasākumiem'!A4:AX15,'Z17'!E1,36)</f>
        <v>Uzstādīt VES apturēšanas kameru sistēmas (jānodrošina tādas sistēmas, kas turbīnu rotorus spēs apstādināt vai vismaz būtiski sabremzēt pirms putns ir ielidojis sadursmju riska zonā)(O);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(O), (3) ievērot pūču aizsardzības pasākumus (trokšņa ierobežojumi) (R)</v>
      </c>
      <c r="D46" s="7"/>
    </row>
    <row r="47" spans="1:4" ht="174.9" x14ac:dyDescent="0.35">
      <c r="A47" s="14" t="str">
        <f>'Apkopojums par pasākumiem'!AK3</f>
        <v>Putnu aizsardzība rekomendācijas pēc IVN</v>
      </c>
      <c r="B47" s="15" t="str" cm="1">
        <f t="array" ref="B47">INDEX('Apkopojums par pasākumiem'!A4:AX15,'Z17'!E1,37)</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(O) , (2) VES apturēt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v>
      </c>
      <c r="D47" s="7"/>
    </row>
    <row r="48" spans="1:4" ht="47.7" x14ac:dyDescent="0.35">
      <c r="A48" s="14" t="str">
        <f>'Apkopojums par pasākumiem'!AL3</f>
        <v>Putnu aizsardzība rekomendācijas pēc IVN Pamatojums</v>
      </c>
      <c r="B48" s="15" t="str" cm="1">
        <f t="array" ref="B48">INDEX('Apkopojums par pasākumiem'!A4:AX15,'Z17'!E1,38)</f>
        <v xml:space="preserve">Tā kā pētījumi par VES trokšņa ietekmi uz urālpūcēm ir pretrunīgi,
tad ievērojot piesardzības principu, izvēlēties pēc iespējas klusāku VES modeli, lai nodrošinātu pēc iespējas mazāku ietekmi uz pūcēm. (O) </v>
      </c>
      <c r="D48" s="7"/>
    </row>
    <row r="49" spans="1:4" x14ac:dyDescent="0.35">
      <c r="A49" s="14" t="str">
        <f>'Apkopojums par pasākumiem'!AM3</f>
        <v>Biotopi (eksperta atzinums)</v>
      </c>
      <c r="B49" s="15" cm="1">
        <f t="array" ref="B49">INDEX('Apkopojums par pasākumiem'!A4:AX15,'Z17'!E1,39)</f>
        <v>0</v>
      </c>
      <c r="D49" s="7"/>
    </row>
    <row r="50" spans="1:4" ht="31.8" x14ac:dyDescent="0.35">
      <c r="A50" s="14" t="str">
        <f>'Apkopojums par pasākumiem'!AN3</f>
        <v>Biotopu aizsardzība rekomendācijas pēc IVN</v>
      </c>
      <c r="B50" s="15" cm="1">
        <f t="array" ref="B50">INDEX('Apkopojums par pasākumiem'!A4:AX15,'Z17'!E1,40)</f>
        <v>0</v>
      </c>
      <c r="D50" s="8"/>
    </row>
    <row r="51" spans="1:4" ht="31.8" x14ac:dyDescent="0.35">
      <c r="A51" s="14" t="str">
        <f>'Apkopojums par pasākumiem'!AO3</f>
        <v>Biotopu aizsardzība rekomendācijas pēc IVN Pamatojums</v>
      </c>
      <c r="B51" s="15" cm="1">
        <f t="array" ref="B51">INDEX('Apkopojums par pasākumiem'!A4:AX15,'Z17'!E1,41)</f>
        <v>0</v>
      </c>
    </row>
    <row r="52" spans="1:4" x14ac:dyDescent="0.35">
      <c r="A52" s="14" t="str">
        <f>'Apkopojums par pasākumiem'!AP3</f>
        <v>ĪA sugas (eksperta atzinums)</v>
      </c>
      <c r="B52" s="15" cm="1">
        <f t="array" ref="B52">INDEX('Apkopojums par pasākumiem'!A4:AX15,'Z17'!E1,42)</f>
        <v>0</v>
      </c>
    </row>
    <row r="53" spans="1:4" ht="79.5" x14ac:dyDescent="0.35">
      <c r="A53" s="14" t="str">
        <f>'Apkopojums par pasākumiem'!AQ3</f>
        <v>Sikspārņi (eksperta atzinums)</v>
      </c>
      <c r="B53" s="15" t="str" cm="1">
        <f t="array" ref="B53">INDEX('Apkopojums par pasākumiem'!A4:AX15,'Z17'!E1,43)</f>
        <v xml:space="preserve">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 </v>
      </c>
    </row>
    <row r="54" spans="1:4" ht="159" x14ac:dyDescent="0.35">
      <c r="A54" s="14" t="str">
        <f>'Apkopojums par pasākumiem'!AR3</f>
        <v>Sikspārņi rekomendācijas pēc IVN</v>
      </c>
      <c r="B54" s="15" t="str" cm="1">
        <f t="array" ref="B54">INDEX('Apkopojums par pasākumiem'!A4:AX15,'Z17'!E1,44)</f>
        <v xml:space="preserve">VES 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saskaņojot ar sertificētu sikspārņu ekspertu,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row>
    <row r="55" spans="1:4" ht="47.7" x14ac:dyDescent="0.35">
      <c r="A55" s="14" t="str">
        <f>'Apkopojums par pasākumiem'!AS3</f>
        <v>Sikspārņu aizsardzība rekomendācijas pēc IVN Pamatojums</v>
      </c>
      <c r="B55" s="15" t="str" cm="1">
        <f t="array" ref="B55">INDEX('Apkopojums par pasākumiem'!A4:AX15,'Z17'!E1,45)</f>
        <v>Viedo risinājumu tehnoloģijas tiek izmantotas arī citur eiropā un nodrošina gan efektīvu sikspārņu aizsardzību, gan lielāku elektroenerģijas izstrādi, piemēram, https://www.fleximaus.de/?lang=ne</v>
      </c>
    </row>
    <row r="56" spans="1:4" x14ac:dyDescent="0.35">
      <c r="A56" s="14" t="str">
        <f>'Apkopojums par pasākumiem'!AT3</f>
        <v>Troksnis</v>
      </c>
      <c r="B56" s="15" t="str" cm="1">
        <f t="array" ref="B56">INDEX('Apkopojums par pasākumiem'!A4:AX15,'Z17'!E1,46)</f>
        <v>Izvēlēties pēc iespējas klusāku VES turbīnas modeli (O)</v>
      </c>
    </row>
    <row r="57" spans="1:4" ht="31.8" x14ac:dyDescent="0.35">
      <c r="A57" s="14" t="str">
        <f>'Apkopojums par pasākumiem'!AU3</f>
        <v>Zemas frekvences troksnis</v>
      </c>
      <c r="B57" s="15" t="str" cm="1">
        <f t="array" ref="B57">INDEX('Apkopojums par pasākumiem'!A4:AX15,'Z17'!E1,47)</f>
        <v>Izvēlēties VES modeli un darbības režīmu, kas nodrošina iespējami zemākus zemās frekvences trokšņa līmeņus (O)</v>
      </c>
    </row>
    <row r="58" spans="1:4" x14ac:dyDescent="0.35">
      <c r="A58" s="14" t="str">
        <f>'Apkopojums par pasākumiem'!AV3</f>
        <v>Mirgošana</v>
      </c>
      <c r="B58" s="15" cm="1">
        <f t="array" ref="B58">INDEX('Apkopojums par pasākumiem'!A4:AX15,'Z17'!E1,48)</f>
        <v>0</v>
      </c>
    </row>
    <row r="59" spans="1:4" ht="79.5" x14ac:dyDescent="0.35">
      <c r="A59" s="14" t="str">
        <f>'Apkopojums par pasākumiem'!AW3</f>
        <v>Vides riski un avārijas</v>
      </c>
      <c r="B59" s="15" t="str" cm="1">
        <f t="array" ref="B59">INDEX('Apkopojums par pasākumiem'!A4:AX15,'Z17'!E1,49)</f>
        <v>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v>
      </c>
    </row>
    <row r="60" spans="1:4" ht="31.8" x14ac:dyDescent="0.35">
      <c r="A60" s="14" t="str">
        <f>'Apkopojums par pasākumiem'!AX3</f>
        <v>Sakaru sistēmas</v>
      </c>
      <c r="B60" s="15" t="str" cm="1">
        <f t="array" ref="B60">INDEX('Apkopojums par pasākumiem'!A4:AX15,'Z17'!E1,50)</f>
        <v xml:space="preserve">Ja tiek konstatēti apraides traucējumi pēc objekta realizācijas, tad nodrošināt risinājumus traucējuma novēršanai (R) </v>
      </c>
    </row>
  </sheetData>
  <mergeCells count="7">
    <mergeCell ref="A45:B45"/>
    <mergeCell ref="A1:B1"/>
    <mergeCell ref="A3:B3"/>
    <mergeCell ref="A5:B5"/>
    <mergeCell ref="A24:B24"/>
    <mergeCell ref="A41:B41"/>
    <mergeCell ref="A43:B43"/>
  </mergeCells>
  <pageMargins left="0.7" right="0.7" top="0.75" bottom="0.75" header="0.3" footer="0.3"/>
  <pageSetup paperSize="9" scale="74" fitToHeight="0" pageOrder="overThenDown" orientation="portrait" r:id="rId1"/>
  <rowBreaks count="2" manualBreakCount="2">
    <brk id="23" max="1" man="1"/>
    <brk id="40" max="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41706-3419-43E3-B5E7-4AB2EE6AE3C4}">
  <sheetPr>
    <tabColor rgb="FFC00000"/>
    <pageSetUpPr fitToPage="1"/>
  </sheetPr>
  <dimension ref="A1:F53"/>
  <sheetViews>
    <sheetView tabSelected="1" view="pageBreakPreview" zoomScale="60" zoomScaleNormal="100" workbookViewId="0">
      <selection activeCell="B44" sqref="B44"/>
    </sheetView>
  </sheetViews>
  <sheetFormatPr defaultRowHeight="13.1" x14ac:dyDescent="0.35"/>
  <cols>
    <col min="1" max="1" width="21.58203125" style="95" customWidth="1"/>
    <col min="2" max="2" width="33.83203125" style="95" customWidth="1"/>
    <col min="3" max="3" width="61" style="95" customWidth="1"/>
    <col min="4" max="4" width="49.6640625" style="96" customWidth="1"/>
    <col min="5" max="5" width="37.4140625" style="96" customWidth="1"/>
    <col min="6" max="6" width="46.33203125" style="96" customWidth="1"/>
    <col min="7" max="16384" width="8.6640625" style="94"/>
  </cols>
  <sheetData>
    <row r="1" spans="1:6" ht="37.9" x14ac:dyDescent="0.35">
      <c r="A1" s="108" t="s">
        <v>133</v>
      </c>
      <c r="B1" s="108" t="s">
        <v>134</v>
      </c>
      <c r="C1" s="108" t="s">
        <v>135</v>
      </c>
      <c r="D1" s="108" t="s">
        <v>136</v>
      </c>
      <c r="E1" s="108" t="s">
        <v>137</v>
      </c>
      <c r="F1" s="108" t="s">
        <v>138</v>
      </c>
    </row>
    <row r="2" spans="1:6" ht="50.5" x14ac:dyDescent="0.35">
      <c r="A2" s="109" t="s">
        <v>139</v>
      </c>
      <c r="B2" s="98" t="s">
        <v>140</v>
      </c>
      <c r="C2" s="98" t="s">
        <v>141</v>
      </c>
      <c r="D2" s="99" t="s">
        <v>142</v>
      </c>
      <c r="E2" s="99" t="s">
        <v>143</v>
      </c>
      <c r="F2" s="99" t="s">
        <v>144</v>
      </c>
    </row>
    <row r="3" spans="1:6" ht="25.25" x14ac:dyDescent="0.35">
      <c r="A3" s="109"/>
      <c r="B3" s="100" t="s">
        <v>145</v>
      </c>
      <c r="C3" s="98" t="s">
        <v>146</v>
      </c>
      <c r="D3" s="101" t="s">
        <v>142</v>
      </c>
      <c r="E3" s="101" t="s">
        <v>143</v>
      </c>
      <c r="F3" s="105" t="s">
        <v>147</v>
      </c>
    </row>
    <row r="4" spans="1:6" ht="25.25" x14ac:dyDescent="0.35">
      <c r="A4" s="109"/>
      <c r="B4" s="100"/>
      <c r="C4" s="98" t="s">
        <v>148</v>
      </c>
      <c r="D4" s="101"/>
      <c r="E4" s="101"/>
      <c r="F4" s="105"/>
    </row>
    <row r="5" spans="1:6" ht="30.4" customHeight="1" x14ac:dyDescent="0.35">
      <c r="A5" s="109"/>
      <c r="B5" s="100"/>
      <c r="C5" s="98" t="s">
        <v>149</v>
      </c>
      <c r="D5" s="102" t="s">
        <v>142</v>
      </c>
      <c r="E5" s="102" t="s">
        <v>143</v>
      </c>
      <c r="F5" s="99" t="s">
        <v>147</v>
      </c>
    </row>
    <row r="6" spans="1:6" ht="39.75" customHeight="1" x14ac:dyDescent="0.35">
      <c r="A6" s="109"/>
      <c r="B6" s="100"/>
      <c r="C6" s="98" t="s">
        <v>150</v>
      </c>
      <c r="D6" s="102" t="s">
        <v>142</v>
      </c>
      <c r="E6" s="102" t="s">
        <v>143</v>
      </c>
      <c r="F6" s="99" t="s">
        <v>147</v>
      </c>
    </row>
    <row r="7" spans="1:6" ht="39.299999999999997" customHeight="1" x14ac:dyDescent="0.35">
      <c r="A7" s="109"/>
      <c r="B7" s="98" t="s">
        <v>151</v>
      </c>
      <c r="C7" s="98" t="s">
        <v>152</v>
      </c>
      <c r="D7" s="102" t="s">
        <v>142</v>
      </c>
      <c r="E7" s="102" t="s">
        <v>143</v>
      </c>
      <c r="F7" s="99" t="s">
        <v>153</v>
      </c>
    </row>
    <row r="8" spans="1:6" ht="131.85" customHeight="1" x14ac:dyDescent="0.35">
      <c r="A8" s="109" t="s">
        <v>154</v>
      </c>
      <c r="B8" s="98" t="s">
        <v>155</v>
      </c>
      <c r="C8" s="104" t="s">
        <v>156</v>
      </c>
      <c r="D8" s="102" t="s">
        <v>157</v>
      </c>
      <c r="E8" s="99" t="s">
        <v>158</v>
      </c>
      <c r="F8" s="102" t="s">
        <v>159</v>
      </c>
    </row>
    <row r="9" spans="1:6" ht="132.80000000000001" customHeight="1" x14ac:dyDescent="0.35">
      <c r="A9" s="109"/>
      <c r="B9" s="98" t="s">
        <v>155</v>
      </c>
      <c r="C9" s="104" t="s">
        <v>160</v>
      </c>
      <c r="D9" s="102" t="s">
        <v>157</v>
      </c>
      <c r="E9" s="99" t="s">
        <v>161</v>
      </c>
      <c r="F9" s="102" t="s">
        <v>159</v>
      </c>
    </row>
    <row r="10" spans="1:6" ht="25.25" x14ac:dyDescent="0.35">
      <c r="A10" s="109"/>
      <c r="B10" s="98" t="s">
        <v>155</v>
      </c>
      <c r="C10" s="98" t="s">
        <v>162</v>
      </c>
      <c r="D10" s="102" t="s">
        <v>157</v>
      </c>
      <c r="E10" s="99" t="s">
        <v>163</v>
      </c>
      <c r="F10" s="102" t="s">
        <v>159</v>
      </c>
    </row>
    <row r="11" spans="1:6" ht="79.5" customHeight="1" x14ac:dyDescent="0.35">
      <c r="A11" s="109"/>
      <c r="B11" s="98" t="s">
        <v>164</v>
      </c>
      <c r="C11" s="98" t="s">
        <v>165</v>
      </c>
      <c r="D11" s="102" t="s">
        <v>166</v>
      </c>
      <c r="E11" s="99" t="s">
        <v>143</v>
      </c>
      <c r="F11" s="102" t="s">
        <v>144</v>
      </c>
    </row>
    <row r="12" spans="1:6" ht="56.6" customHeight="1" x14ac:dyDescent="0.35">
      <c r="A12" s="109" t="s">
        <v>167</v>
      </c>
      <c r="B12" s="98" t="s">
        <v>168</v>
      </c>
      <c r="C12" s="98" t="s">
        <v>169</v>
      </c>
      <c r="D12" s="99" t="s">
        <v>142</v>
      </c>
      <c r="E12" s="99" t="s">
        <v>143</v>
      </c>
      <c r="F12" s="99" t="s">
        <v>159</v>
      </c>
    </row>
    <row r="13" spans="1:6" ht="23.85" customHeight="1" x14ac:dyDescent="0.35">
      <c r="A13" s="109"/>
      <c r="B13" s="100" t="s">
        <v>170</v>
      </c>
      <c r="C13" s="97" t="s">
        <v>171</v>
      </c>
      <c r="D13" s="105" t="s">
        <v>166</v>
      </c>
      <c r="E13" s="105" t="s">
        <v>143</v>
      </c>
      <c r="F13" s="101" t="s">
        <v>159</v>
      </c>
    </row>
    <row r="14" spans="1:6" x14ac:dyDescent="0.35">
      <c r="A14" s="109"/>
      <c r="B14" s="100"/>
      <c r="C14" s="97"/>
      <c r="D14" s="105"/>
      <c r="E14" s="105"/>
      <c r="F14" s="101"/>
    </row>
    <row r="15" spans="1:6" ht="97.25" customHeight="1" x14ac:dyDescent="0.35">
      <c r="A15" s="109"/>
      <c r="B15" s="98" t="s">
        <v>172</v>
      </c>
      <c r="C15" s="98" t="s">
        <v>173</v>
      </c>
      <c r="D15" s="99" t="s">
        <v>166</v>
      </c>
      <c r="E15" s="99" t="s">
        <v>174</v>
      </c>
      <c r="F15" s="102" t="s">
        <v>159</v>
      </c>
    </row>
    <row r="16" spans="1:6" ht="25.25" x14ac:dyDescent="0.35">
      <c r="A16" s="109"/>
      <c r="B16" s="104" t="s">
        <v>175</v>
      </c>
      <c r="C16" s="98" t="s">
        <v>176</v>
      </c>
      <c r="D16" s="102" t="s">
        <v>142</v>
      </c>
      <c r="E16" s="99" t="s">
        <v>143</v>
      </c>
      <c r="F16" s="102" t="s">
        <v>159</v>
      </c>
    </row>
    <row r="17" spans="1:6" ht="24.35" customHeight="1" x14ac:dyDescent="0.35">
      <c r="A17" s="109"/>
      <c r="B17" s="100" t="s">
        <v>177</v>
      </c>
      <c r="C17" s="100" t="s">
        <v>178</v>
      </c>
      <c r="D17" s="102" t="s">
        <v>142</v>
      </c>
      <c r="E17" s="105" t="s">
        <v>143</v>
      </c>
      <c r="F17" s="101" t="s">
        <v>159</v>
      </c>
    </row>
    <row r="18" spans="1:6" x14ac:dyDescent="0.35">
      <c r="A18" s="109"/>
      <c r="B18" s="100"/>
      <c r="C18" s="100"/>
      <c r="D18" s="102" t="s">
        <v>166</v>
      </c>
      <c r="E18" s="105"/>
      <c r="F18" s="101"/>
    </row>
    <row r="19" spans="1:6" ht="25.25" x14ac:dyDescent="0.35">
      <c r="A19" s="109"/>
      <c r="B19" s="98" t="s">
        <v>179</v>
      </c>
      <c r="C19" s="98" t="s">
        <v>180</v>
      </c>
      <c r="D19" s="102" t="s">
        <v>142</v>
      </c>
      <c r="E19" s="99" t="s">
        <v>181</v>
      </c>
      <c r="F19" s="102" t="s">
        <v>159</v>
      </c>
    </row>
    <row r="20" spans="1:6" ht="37.9" x14ac:dyDescent="0.35">
      <c r="A20" s="109"/>
      <c r="B20" s="98" t="s">
        <v>182</v>
      </c>
      <c r="C20" s="98" t="s">
        <v>183</v>
      </c>
      <c r="D20" s="102" t="s">
        <v>184</v>
      </c>
      <c r="E20" s="99" t="s">
        <v>143</v>
      </c>
      <c r="F20" s="102" t="s">
        <v>159</v>
      </c>
    </row>
    <row r="21" spans="1:6" ht="50.5" x14ac:dyDescent="0.35">
      <c r="A21" s="109"/>
      <c r="B21" s="98" t="s">
        <v>185</v>
      </c>
      <c r="C21" s="98" t="s">
        <v>186</v>
      </c>
      <c r="D21" s="102" t="s">
        <v>166</v>
      </c>
      <c r="E21" s="99" t="s">
        <v>143</v>
      </c>
      <c r="F21" s="102" t="s">
        <v>159</v>
      </c>
    </row>
    <row r="22" spans="1:6" ht="37.9" x14ac:dyDescent="0.35">
      <c r="A22" s="109"/>
      <c r="B22" s="98" t="s">
        <v>164</v>
      </c>
      <c r="C22" s="98" t="s">
        <v>187</v>
      </c>
      <c r="D22" s="102" t="s">
        <v>166</v>
      </c>
      <c r="E22" s="99" t="s">
        <v>143</v>
      </c>
      <c r="F22" s="102" t="s">
        <v>144</v>
      </c>
    </row>
    <row r="23" spans="1:6" ht="52.4" customHeight="1" x14ac:dyDescent="0.35">
      <c r="A23" s="109" t="s">
        <v>188</v>
      </c>
      <c r="B23" s="98" t="s">
        <v>189</v>
      </c>
      <c r="C23" s="98" t="s">
        <v>183</v>
      </c>
      <c r="D23" s="102" t="s">
        <v>142</v>
      </c>
      <c r="E23" s="99" t="s">
        <v>143</v>
      </c>
      <c r="F23" s="102" t="s">
        <v>159</v>
      </c>
    </row>
    <row r="24" spans="1:6" ht="44.9" customHeight="1" x14ac:dyDescent="0.35">
      <c r="A24" s="109"/>
      <c r="B24" s="98" t="s">
        <v>190</v>
      </c>
      <c r="C24" s="98" t="s">
        <v>191</v>
      </c>
      <c r="D24" s="102" t="s">
        <v>166</v>
      </c>
      <c r="E24" s="99" t="s">
        <v>143</v>
      </c>
      <c r="F24" s="102" t="s">
        <v>159</v>
      </c>
    </row>
    <row r="25" spans="1:6" ht="25.25" x14ac:dyDescent="0.35">
      <c r="A25" s="109"/>
      <c r="B25" s="98" t="s">
        <v>164</v>
      </c>
      <c r="C25" s="98" t="s">
        <v>192</v>
      </c>
      <c r="D25" s="102" t="s">
        <v>166</v>
      </c>
      <c r="E25" s="99" t="s">
        <v>143</v>
      </c>
      <c r="F25" s="102" t="s">
        <v>193</v>
      </c>
    </row>
    <row r="26" spans="1:6" ht="101.45" customHeight="1" x14ac:dyDescent="0.35">
      <c r="A26" s="110" t="s">
        <v>194</v>
      </c>
      <c r="B26" s="98" t="s">
        <v>195</v>
      </c>
      <c r="C26" s="98" t="s">
        <v>196</v>
      </c>
      <c r="D26" s="102" t="s">
        <v>197</v>
      </c>
      <c r="E26" s="99" t="s">
        <v>143</v>
      </c>
      <c r="F26" s="99" t="s">
        <v>144</v>
      </c>
    </row>
    <row r="27" spans="1:6" ht="115.05" customHeight="1" x14ac:dyDescent="0.35">
      <c r="A27" s="110" t="s">
        <v>198</v>
      </c>
      <c r="B27" s="98" t="s">
        <v>199</v>
      </c>
      <c r="C27" s="98" t="s">
        <v>200</v>
      </c>
      <c r="D27" s="102" t="s">
        <v>201</v>
      </c>
      <c r="E27" s="99" t="s">
        <v>202</v>
      </c>
      <c r="F27" s="99" t="s">
        <v>144</v>
      </c>
    </row>
    <row r="28" spans="1:6" ht="37.4" customHeight="1" x14ac:dyDescent="0.35">
      <c r="A28" s="110" t="s">
        <v>203</v>
      </c>
      <c r="B28" s="98" t="s">
        <v>204</v>
      </c>
      <c r="C28" s="98" t="s">
        <v>205</v>
      </c>
      <c r="D28" s="102" t="s">
        <v>206</v>
      </c>
      <c r="E28" s="99" t="s">
        <v>143</v>
      </c>
      <c r="F28" s="99" t="s">
        <v>159</v>
      </c>
    </row>
    <row r="29" spans="1:6" ht="27.6" customHeight="1" x14ac:dyDescent="0.35">
      <c r="A29" s="111" t="s">
        <v>207</v>
      </c>
      <c r="B29" s="98" t="s">
        <v>208</v>
      </c>
      <c r="C29" s="104" t="s">
        <v>209</v>
      </c>
      <c r="D29" s="102" t="s">
        <v>166</v>
      </c>
      <c r="E29" s="99" t="s">
        <v>143</v>
      </c>
      <c r="F29" s="102" t="s">
        <v>159</v>
      </c>
    </row>
    <row r="30" spans="1:6" ht="22.45" customHeight="1" x14ac:dyDescent="0.35">
      <c r="A30" s="111"/>
      <c r="B30" s="98" t="s">
        <v>210</v>
      </c>
      <c r="C30" s="104" t="s">
        <v>211</v>
      </c>
      <c r="D30" s="102" t="s">
        <v>166</v>
      </c>
      <c r="E30" s="99" t="s">
        <v>143</v>
      </c>
      <c r="F30" s="102" t="s">
        <v>159</v>
      </c>
    </row>
    <row r="31" spans="1:6" ht="25.25" x14ac:dyDescent="0.35">
      <c r="A31" s="111"/>
      <c r="B31" s="104" t="s">
        <v>212</v>
      </c>
      <c r="C31" s="104" t="s">
        <v>213</v>
      </c>
      <c r="D31" s="102" t="s">
        <v>184</v>
      </c>
      <c r="E31" s="99" t="s">
        <v>214</v>
      </c>
      <c r="F31" s="102" t="s">
        <v>159</v>
      </c>
    </row>
    <row r="32" spans="1:6" ht="48.65" customHeight="1" x14ac:dyDescent="0.35">
      <c r="A32" s="111"/>
      <c r="B32" s="104" t="s">
        <v>215</v>
      </c>
      <c r="C32" s="98" t="s">
        <v>216</v>
      </c>
      <c r="D32" s="99" t="s">
        <v>142</v>
      </c>
      <c r="E32" s="99" t="s">
        <v>143</v>
      </c>
      <c r="F32" s="99" t="s">
        <v>144</v>
      </c>
    </row>
    <row r="33" spans="1:6" ht="30.9" customHeight="1" x14ac:dyDescent="0.35">
      <c r="A33" s="111"/>
      <c r="B33" s="104" t="s">
        <v>217</v>
      </c>
      <c r="C33" s="98" t="s">
        <v>213</v>
      </c>
      <c r="D33" s="99" t="s">
        <v>166</v>
      </c>
      <c r="E33" s="99" t="s">
        <v>214</v>
      </c>
      <c r="F33" s="99" t="s">
        <v>159</v>
      </c>
    </row>
    <row r="34" spans="1:6" ht="63.15" x14ac:dyDescent="0.35">
      <c r="A34" s="110" t="s">
        <v>103</v>
      </c>
      <c r="B34" s="104" t="s">
        <v>218</v>
      </c>
      <c r="C34" s="98" t="s">
        <v>219</v>
      </c>
      <c r="D34" s="99" t="s">
        <v>142</v>
      </c>
      <c r="E34" s="102" t="s">
        <v>220</v>
      </c>
      <c r="F34" s="99" t="s">
        <v>144</v>
      </c>
    </row>
    <row r="35" spans="1:6" ht="24.35" customHeight="1" x14ac:dyDescent="0.35">
      <c r="A35" s="109" t="s">
        <v>104</v>
      </c>
      <c r="B35" s="97" t="s">
        <v>221</v>
      </c>
      <c r="C35" s="104" t="s">
        <v>222</v>
      </c>
      <c r="D35" s="101" t="s">
        <v>142</v>
      </c>
      <c r="E35" s="105" t="s">
        <v>143</v>
      </c>
      <c r="F35" s="101" t="s">
        <v>144</v>
      </c>
    </row>
    <row r="36" spans="1:6" ht="42.1" customHeight="1" x14ac:dyDescent="0.35">
      <c r="A36" s="109"/>
      <c r="B36" s="97"/>
      <c r="C36" s="104" t="s">
        <v>223</v>
      </c>
      <c r="D36" s="101"/>
      <c r="E36" s="105"/>
      <c r="F36" s="101"/>
    </row>
    <row r="37" spans="1:6" ht="37.9" customHeight="1" x14ac:dyDescent="0.35">
      <c r="A37" s="109" t="s">
        <v>224</v>
      </c>
      <c r="B37" s="104" t="s">
        <v>225</v>
      </c>
      <c r="C37" s="104" t="s">
        <v>226</v>
      </c>
      <c r="D37" s="102" t="s">
        <v>142</v>
      </c>
      <c r="E37" s="99" t="s">
        <v>143</v>
      </c>
      <c r="F37" s="102" t="s">
        <v>159</v>
      </c>
    </row>
    <row r="38" spans="1:6" ht="35.1" customHeight="1" x14ac:dyDescent="0.35">
      <c r="A38" s="109"/>
      <c r="B38" s="104" t="s">
        <v>227</v>
      </c>
      <c r="C38" s="104" t="s">
        <v>228</v>
      </c>
      <c r="D38" s="102" t="s">
        <v>142</v>
      </c>
      <c r="E38" s="99" t="s">
        <v>143</v>
      </c>
      <c r="F38" s="102" t="s">
        <v>159</v>
      </c>
    </row>
    <row r="39" spans="1:6" ht="87" customHeight="1" x14ac:dyDescent="0.35">
      <c r="A39" s="110" t="s">
        <v>5</v>
      </c>
      <c r="B39" s="104" t="s">
        <v>229</v>
      </c>
      <c r="C39" s="104" t="s">
        <v>230</v>
      </c>
      <c r="D39" s="102" t="s">
        <v>166</v>
      </c>
      <c r="E39" s="99" t="s">
        <v>231</v>
      </c>
      <c r="F39" s="102" t="s">
        <v>159</v>
      </c>
    </row>
    <row r="40" spans="1:6" ht="25.25" x14ac:dyDescent="0.35">
      <c r="A40" s="110" t="s">
        <v>111</v>
      </c>
      <c r="B40" s="98" t="s">
        <v>232</v>
      </c>
      <c r="C40" s="98" t="s">
        <v>233</v>
      </c>
      <c r="D40" s="102" t="s">
        <v>142</v>
      </c>
      <c r="E40" s="99" t="s">
        <v>143</v>
      </c>
      <c r="F40" s="102" t="s">
        <v>144</v>
      </c>
    </row>
    <row r="41" spans="1:6" ht="37.9" x14ac:dyDescent="0.35">
      <c r="A41" s="110" t="s">
        <v>234</v>
      </c>
      <c r="B41" s="98" t="s">
        <v>232</v>
      </c>
      <c r="C41" s="104" t="s">
        <v>235</v>
      </c>
      <c r="D41" s="102" t="s">
        <v>142</v>
      </c>
      <c r="E41" s="99" t="s">
        <v>143</v>
      </c>
      <c r="F41" s="102" t="s">
        <v>144</v>
      </c>
    </row>
    <row r="42" spans="1:6" ht="38.35" customHeight="1" x14ac:dyDescent="0.35">
      <c r="A42" s="110" t="s">
        <v>113</v>
      </c>
      <c r="B42" s="103" t="s">
        <v>236</v>
      </c>
      <c r="C42" s="103" t="s">
        <v>237</v>
      </c>
      <c r="D42" s="102" t="s">
        <v>142</v>
      </c>
      <c r="E42" s="99" t="s">
        <v>143</v>
      </c>
      <c r="F42" s="102" t="s">
        <v>144</v>
      </c>
    </row>
    <row r="43" spans="1:6" ht="25.25" x14ac:dyDescent="0.35">
      <c r="A43" s="110" t="s">
        <v>238</v>
      </c>
      <c r="B43" s="98" t="s">
        <v>239</v>
      </c>
      <c r="C43" s="104" t="s">
        <v>240</v>
      </c>
      <c r="D43" s="102" t="s">
        <v>142</v>
      </c>
      <c r="E43" s="99" t="s">
        <v>143</v>
      </c>
      <c r="F43" s="102" t="s">
        <v>144</v>
      </c>
    </row>
    <row r="44" spans="1:6" ht="37.9" x14ac:dyDescent="0.35">
      <c r="A44" s="109" t="s">
        <v>241</v>
      </c>
      <c r="B44" s="104" t="s">
        <v>242</v>
      </c>
      <c r="C44" s="104" t="s">
        <v>243</v>
      </c>
      <c r="D44" s="102" t="s">
        <v>166</v>
      </c>
      <c r="E44" s="99" t="s">
        <v>143</v>
      </c>
      <c r="F44" s="102" t="s">
        <v>144</v>
      </c>
    </row>
    <row r="45" spans="1:6" x14ac:dyDescent="0.35">
      <c r="A45" s="109"/>
      <c r="B45" s="104" t="s">
        <v>244</v>
      </c>
      <c r="C45" s="104" t="s">
        <v>245</v>
      </c>
      <c r="D45" s="102" t="s">
        <v>166</v>
      </c>
      <c r="E45" s="99" t="s">
        <v>143</v>
      </c>
      <c r="F45" s="102" t="s">
        <v>144</v>
      </c>
    </row>
    <row r="46" spans="1:6" x14ac:dyDescent="0.35">
      <c r="A46" s="109"/>
      <c r="B46" s="104" t="s">
        <v>246</v>
      </c>
      <c r="C46" s="104" t="s">
        <v>247</v>
      </c>
      <c r="D46" s="102" t="s">
        <v>166</v>
      </c>
      <c r="E46" s="99" t="s">
        <v>143</v>
      </c>
      <c r="F46" s="102" t="s">
        <v>144</v>
      </c>
    </row>
    <row r="47" spans="1:6" ht="25.5" customHeight="1" x14ac:dyDescent="0.35">
      <c r="A47" s="109"/>
      <c r="B47" s="103" t="s">
        <v>248</v>
      </c>
      <c r="C47" s="103" t="s">
        <v>249</v>
      </c>
      <c r="D47" s="102" t="s">
        <v>166</v>
      </c>
      <c r="E47" s="99" t="s">
        <v>143</v>
      </c>
      <c r="F47" s="102" t="s">
        <v>144</v>
      </c>
    </row>
    <row r="48" spans="1:6" ht="34.6" customHeight="1" x14ac:dyDescent="0.35">
      <c r="A48" s="112" t="s">
        <v>114</v>
      </c>
      <c r="B48" s="90" t="s">
        <v>250</v>
      </c>
      <c r="C48" s="90" t="s">
        <v>251</v>
      </c>
      <c r="D48" s="106" t="s">
        <v>166</v>
      </c>
      <c r="E48" s="106" t="s">
        <v>143</v>
      </c>
      <c r="F48" s="106" t="s">
        <v>144</v>
      </c>
    </row>
    <row r="49" spans="1:6" ht="25.25" x14ac:dyDescent="0.35">
      <c r="A49" s="111" t="s">
        <v>252</v>
      </c>
      <c r="B49" s="92" t="s">
        <v>253</v>
      </c>
      <c r="C49" s="93" t="s">
        <v>254</v>
      </c>
      <c r="D49" s="106" t="s">
        <v>166</v>
      </c>
      <c r="E49" s="106" t="s">
        <v>143</v>
      </c>
      <c r="F49" s="106" t="s">
        <v>255</v>
      </c>
    </row>
    <row r="50" spans="1:6" ht="41.65" customHeight="1" x14ac:dyDescent="0.35">
      <c r="A50" s="111"/>
      <c r="B50" s="91" t="s">
        <v>256</v>
      </c>
      <c r="C50" s="91" t="s">
        <v>257</v>
      </c>
      <c r="D50" s="106" t="s">
        <v>142</v>
      </c>
      <c r="E50" s="107" t="s">
        <v>143</v>
      </c>
      <c r="F50" s="107" t="s">
        <v>255</v>
      </c>
    </row>
    <row r="51" spans="1:6" x14ac:dyDescent="0.35">
      <c r="A51" s="111"/>
      <c r="B51" s="91"/>
      <c r="C51" s="91"/>
      <c r="D51" s="106" t="s">
        <v>166</v>
      </c>
      <c r="E51" s="107"/>
      <c r="F51" s="107"/>
    </row>
    <row r="52" spans="1:6" x14ac:dyDescent="0.35">
      <c r="A52" s="111" t="s">
        <v>258</v>
      </c>
      <c r="B52" s="91" t="s">
        <v>259</v>
      </c>
      <c r="C52" s="91" t="s">
        <v>260</v>
      </c>
      <c r="D52" s="107" t="s">
        <v>166</v>
      </c>
      <c r="E52" s="107" t="s">
        <v>143</v>
      </c>
      <c r="F52" s="107" t="s">
        <v>144</v>
      </c>
    </row>
    <row r="53" spans="1:6" ht="29" customHeight="1" x14ac:dyDescent="0.35">
      <c r="A53" s="111"/>
      <c r="B53" s="91"/>
      <c r="C53" s="91"/>
      <c r="D53" s="107"/>
      <c r="E53" s="107"/>
      <c r="F53" s="107"/>
    </row>
  </sheetData>
  <mergeCells count="36">
    <mergeCell ref="F52:F53"/>
    <mergeCell ref="A49:A51"/>
    <mergeCell ref="B50:B51"/>
    <mergeCell ref="C50:C51"/>
    <mergeCell ref="E50:E51"/>
    <mergeCell ref="F50:F51"/>
    <mergeCell ref="A52:A53"/>
    <mergeCell ref="B52:B53"/>
    <mergeCell ref="C52:C53"/>
    <mergeCell ref="D52:D53"/>
    <mergeCell ref="E52:E53"/>
    <mergeCell ref="A44:A47"/>
    <mergeCell ref="F35:F36"/>
    <mergeCell ref="A37:A38"/>
    <mergeCell ref="A23:A25"/>
    <mergeCell ref="A29:A33"/>
    <mergeCell ref="A35:A36"/>
    <mergeCell ref="B35:B36"/>
    <mergeCell ref="D35:D36"/>
    <mergeCell ref="E35:E36"/>
    <mergeCell ref="A12:A22"/>
    <mergeCell ref="B13:B14"/>
    <mergeCell ref="C13:C14"/>
    <mergeCell ref="D13:D14"/>
    <mergeCell ref="E13:E14"/>
    <mergeCell ref="F13:F14"/>
    <mergeCell ref="B17:B18"/>
    <mergeCell ref="C17:C18"/>
    <mergeCell ref="E17:E18"/>
    <mergeCell ref="F17:F18"/>
    <mergeCell ref="A2:A7"/>
    <mergeCell ref="B3:B6"/>
    <mergeCell ref="D3:D4"/>
    <mergeCell ref="E3:E4"/>
    <mergeCell ref="F3:F4"/>
    <mergeCell ref="A8:A11"/>
  </mergeCells>
  <pageMargins left="0.70866141732283472" right="0.70866141732283472" top="0.74803149606299213" bottom="0.74803149606299213" header="0.31496062992125984" footer="0.31496062992125984"/>
  <pageSetup paperSize="8" scale="77" fitToHeight="0" orientation="landscape" r:id="rId1"/>
  <rowBreaks count="2" manualBreakCount="2">
    <brk id="11" max="5" man="1"/>
    <brk id="28"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7a27ed8-f8fc-4a2a-81e4-47d00e4994cb">
      <Terms xmlns="http://schemas.microsoft.com/office/infopath/2007/PartnerControls"/>
    </lcf76f155ced4ddcb4097134ff3c332f>
    <TaxCatchAll xmlns="0236aacd-f08a-4d74-9a16-93bf1044bcd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2D8844185C0940815104D37D233618" ma:contentTypeVersion="13" ma:contentTypeDescription="Create a new document." ma:contentTypeScope="" ma:versionID="362ec3c2674906839fd819a8bb69be5c">
  <xsd:schema xmlns:xsd="http://www.w3.org/2001/XMLSchema" xmlns:xs="http://www.w3.org/2001/XMLSchema" xmlns:p="http://schemas.microsoft.com/office/2006/metadata/properties" xmlns:ns2="97a27ed8-f8fc-4a2a-81e4-47d00e4994cb" xmlns:ns3="0236aacd-f08a-4d74-9a16-93bf1044bcdd" targetNamespace="http://schemas.microsoft.com/office/2006/metadata/properties" ma:root="true" ma:fieldsID="f8e2fb0f730a483f7ea2f54058a4eb9e" ns2:_="" ns3:_="">
    <xsd:import namespace="97a27ed8-f8fc-4a2a-81e4-47d00e4994cb"/>
    <xsd:import namespace="0236aacd-f08a-4d74-9a16-93bf1044bcd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a27ed8-f8fc-4a2a-81e4-47d00e4994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b62c94c-3559-4223-9a67-d321049f524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36aacd-f08a-4d74-9a16-93bf1044bcd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d5cad44-49fe-4a26-b92d-ffe27b961178}" ma:internalName="TaxCatchAll" ma:showField="CatchAllData" ma:web="0236aacd-f08a-4d74-9a16-93bf1044bc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7D8944-102A-4781-B26B-EDFB357CA6FB}">
  <ds:schemaRefs>
    <ds:schemaRef ds:uri="http://schemas.microsoft.com/sharepoint/v3/contenttype/forms"/>
  </ds:schemaRefs>
</ds:datastoreItem>
</file>

<file path=customXml/itemProps2.xml><?xml version="1.0" encoding="utf-8"?>
<ds:datastoreItem xmlns:ds="http://schemas.openxmlformats.org/officeDocument/2006/customXml" ds:itemID="{CA12CD89-CEDB-4C3E-BD75-204832375380}">
  <ds:schemaRefs>
    <ds:schemaRef ds:uri="http://schemas.microsoft.com/office/infopath/2007/PartnerControls"/>
    <ds:schemaRef ds:uri="http://purl.org/dc/dcmitype/"/>
    <ds:schemaRef ds:uri="http://purl.org/dc/terms/"/>
    <ds:schemaRef ds:uri="0236aacd-f08a-4d74-9a16-93bf1044bcdd"/>
    <ds:schemaRef ds:uri="http://schemas.microsoft.com/office/2006/documentManagement/types"/>
    <ds:schemaRef ds:uri="http://www.w3.org/XML/1998/namespace"/>
    <ds:schemaRef ds:uri="http://purl.org/dc/elements/1.1/"/>
    <ds:schemaRef ds:uri="http://schemas.microsoft.com/office/2006/metadata/properties"/>
    <ds:schemaRef ds:uri="http://schemas.openxmlformats.org/package/2006/metadata/core-properties"/>
    <ds:schemaRef ds:uri="97a27ed8-f8fc-4a2a-81e4-47d00e4994cb"/>
  </ds:schemaRefs>
</ds:datastoreItem>
</file>

<file path=customXml/itemProps3.xml><?xml version="1.0" encoding="utf-8"?>
<ds:datastoreItem xmlns:ds="http://schemas.openxmlformats.org/officeDocument/2006/customXml" ds:itemID="{26623A50-D02E-40D1-8FA5-626BA23D82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14</vt:i4>
      </vt:variant>
      <vt:variant>
        <vt:lpstr>Diapazoni ar nosaukumiem</vt:lpstr>
      </vt:variant>
      <vt:variant>
        <vt:i4>15</vt:i4>
      </vt:variant>
    </vt:vector>
  </HeadingPairs>
  <TitlesOfParts>
    <vt:vector size="29" baseType="lpstr">
      <vt:lpstr>Apkopojums par pasākumiem</vt:lpstr>
      <vt:lpstr>Z1</vt:lpstr>
      <vt:lpstr>Z2</vt:lpstr>
      <vt:lpstr>Z3</vt:lpstr>
      <vt:lpstr>Z4</vt:lpstr>
      <vt:lpstr>Z5</vt:lpstr>
      <vt:lpstr>Z6</vt:lpstr>
      <vt:lpstr>Z9</vt:lpstr>
      <vt:lpstr>Z10</vt:lpstr>
      <vt:lpstr>Z12</vt:lpstr>
      <vt:lpstr>Z13</vt:lpstr>
      <vt:lpstr>Z16</vt:lpstr>
      <vt:lpstr>Z17</vt:lpstr>
      <vt:lpstr>Kopsavilkums</vt:lpstr>
      <vt:lpstr>'Apkopojums par pasākumiem'!Drukas_apgabals</vt:lpstr>
      <vt:lpstr>Kopsavilkums!Drukas_apgabals</vt:lpstr>
      <vt:lpstr>'Z1'!Drukas_apgabals</vt:lpstr>
      <vt:lpstr>'Z10'!Drukas_apgabals</vt:lpstr>
      <vt:lpstr>'Z12'!Drukas_apgabals</vt:lpstr>
      <vt:lpstr>'Z13'!Drukas_apgabals</vt:lpstr>
      <vt:lpstr>'Z16'!Drukas_apgabals</vt:lpstr>
      <vt:lpstr>'Z17'!Drukas_apgabals</vt:lpstr>
      <vt:lpstr>'Z2'!Drukas_apgabals</vt:lpstr>
      <vt:lpstr>'Z3'!Drukas_apgabals</vt:lpstr>
      <vt:lpstr>'Z4'!Drukas_apgabals</vt:lpstr>
      <vt:lpstr>'Z5'!Drukas_apgabals</vt:lpstr>
      <vt:lpstr>'Z6'!Drukas_apgabals</vt:lpstr>
      <vt:lpstr>'Z9'!Drukas_apgabals</vt:lpstr>
      <vt:lpstr>Kopsavilkums!Drukāt_virsrakstus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Liga Blanka</dc:creator>
  <cp:lastModifiedBy>Pēteris Blumats</cp:lastModifiedBy>
  <cp:lastPrinted>2025-04-28T14:45:10Z</cp:lastPrinted>
  <dcterms:created xsi:type="dcterms:W3CDTF">2024-07-17T05:59:40Z</dcterms:created>
  <dcterms:modified xsi:type="dcterms:W3CDTF">2025-04-28T14:45:16Z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0x010100B02D8844185C0940815104D37D233618</vt:lpwstr>
  </property>
  <property fmtid="{D5CDD505-2E9C-101B-9397-08002B2CF9AE}" pid="3" name="MediaServiceImageTags">
    <vt:lpwstr/>
  </property>
</Properties>
</file>